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Transportation Industry\"/>
    </mc:Choice>
  </mc:AlternateContent>
  <xr:revisionPtr revIDLastSave="0" documentId="13_ncr:1_{C1988235-248F-4A28-AF06-D6C30398F9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<sst xmlns="http://schemas.openxmlformats.org/spreadsheetml/2006/main" count="35" uniqueCount="35">
  <si>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</si>
  <si>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</si>
  <si>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</si>
  <si>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</si>
  <si>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</si>
  <si>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</si>
  <si>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</si>
  <si>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</si>
  <si>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</si>
  <si>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</si>
  <si>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</si>
  <si>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</si>
  <si>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</si>
  <si>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</si>
  <si>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</si>
  <si>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</si>
  <si>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</si>
  <si>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</si>
  <si>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</si>
  <si>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</si>
  <si>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</si>
  <si>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</si>
  <si>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</si>
  <si>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</si>
  <si>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</si>
  <si>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</si>
  <si>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</si>
  <si>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</si>
  <si>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</si>
  <si>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</si>
  <si>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</si>
  <si>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2024 (Mar 31)</t>
  </si>
  <si>
    <t>TRANSPORTATION INDUSTRY</t>
  </si>
  <si>
    <t>Deal Multiples (Enterprise Value/Revenue)  | Published Date March 2024</t>
  </si>
  <si>
    <t>Enterprise Value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</si>
</sst>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rgb="FF000000"/>
      <name val="Arial"/>
    </font>
    <font>
      <sz val="8"/>
      <color rgb="FF000000"/>
      <name val="Verdana"/>
    </font>
    <font>
      <sz val="8"/>
      <color theme="1"/>
      <name val="Arial"/>
    </font>
    <font>
      <sz val="26"/>
      <color theme="0"/>
      <name val="Museo Sans 9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Transportation Industry: Deal Multiples (Enterprise Value/Revenue)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2.06</c:v>
                </c:pt>
                <c:pt idx="1">
                  <c:v>2.1800000000000002</c:v>
                </c:pt>
                <c:pt idx="2">
                  <c:v>4.78</c:v>
                </c:pt>
                <c:pt idx="3">
                  <c:v>1.47</c:v>
                </c:pt>
                <c:pt idx="4">
                  <c:v>3.28</c:v>
                </c:pt>
                <c:pt idx="5">
                  <c:v>3.24</c:v>
                </c:pt>
                <c:pt idx="6" formatCode="0.00">
                  <c:v>3.35</c:v>
                </c:pt>
                <c:pt idx="7">
                  <c:v>1.88</c:v>
                </c:pt>
                <c:pt idx="8">
                  <c:v>3.5</c:v>
                </c:pt>
                <c:pt idx="9">
                  <c:v>1.9</c:v>
                </c:pt>
                <c:pt idx="10">
                  <c:v>3.21</c:v>
                </c:pt>
                <c:pt idx="11">
                  <c:v>3.58</c:v>
                </c:pt>
                <c:pt idx="12">
                  <c:v>4.1399999999999997</c:v>
                </c:pt>
                <c:pt idx="13">
                  <c:v>3.51</c:v>
                </c:pt>
                <c:pt idx="14">
                  <c:v>2.44</c:v>
                </c:pt>
                <c:pt idx="15">
                  <c:v>3.2</c:v>
                </c:pt>
                <c:pt idx="16">
                  <c:v>2.75</c:v>
                </c:pt>
                <c:pt idx="17">
                  <c:v>3.36</c:v>
                </c:pt>
                <c:pt idx="18">
                  <c:v>3.96</c:v>
                </c:pt>
                <c:pt idx="19">
                  <c:v>3.34</c:v>
                </c:pt>
                <c:pt idx="20">
                  <c:v>4.24</c:v>
                </c:pt>
                <c:pt idx="21">
                  <c:v>4.32</c:v>
                </c:pt>
                <c:pt idx="22">
                  <c:v>7.07</c:v>
                </c:pt>
                <c:pt idx="23">
                  <c:v>3.64</c:v>
                </c:pt>
                <c:pt idx="24">
                  <c:v>3.84</c:v>
                </c:pt>
                <c:pt idx="25">
                  <c:v>4.58</c:v>
                </c:pt>
                <c:pt idx="26">
                  <c:v>4.8600000000000003</c:v>
                </c:pt>
                <c:pt idx="27">
                  <c:v>3.51</c:v>
                </c:pt>
                <c:pt idx="28">
                  <c:v>3.93</c:v>
                </c:pt>
                <c:pt idx="29" formatCode="0.00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0-4A7C-BEDD-E2FD96F4DB22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1.33</c:v>
                </c:pt>
                <c:pt idx="1">
                  <c:v>1.2</c:v>
                </c:pt>
                <c:pt idx="2">
                  <c:v>1.45</c:v>
                </c:pt>
                <c:pt idx="3">
                  <c:v>0.9</c:v>
                </c:pt>
                <c:pt idx="4">
                  <c:v>0.92</c:v>
                </c:pt>
                <c:pt idx="5">
                  <c:v>0.96</c:v>
                </c:pt>
                <c:pt idx="6" formatCode="0.00">
                  <c:v>0.92</c:v>
                </c:pt>
                <c:pt idx="7">
                  <c:v>0.76</c:v>
                </c:pt>
                <c:pt idx="8">
                  <c:v>0.77</c:v>
                </c:pt>
                <c:pt idx="9">
                  <c:v>0.97</c:v>
                </c:pt>
                <c:pt idx="10">
                  <c:v>0.83</c:v>
                </c:pt>
                <c:pt idx="11">
                  <c:v>1.02</c:v>
                </c:pt>
                <c:pt idx="12">
                  <c:v>0.97</c:v>
                </c:pt>
                <c:pt idx="13">
                  <c:v>0.9</c:v>
                </c:pt>
                <c:pt idx="14">
                  <c:v>0.84</c:v>
                </c:pt>
                <c:pt idx="15">
                  <c:v>0.99</c:v>
                </c:pt>
                <c:pt idx="16">
                  <c:v>0.99</c:v>
                </c:pt>
                <c:pt idx="17">
                  <c:v>0.82</c:v>
                </c:pt>
                <c:pt idx="18">
                  <c:v>0.98</c:v>
                </c:pt>
                <c:pt idx="19">
                  <c:v>1.01</c:v>
                </c:pt>
                <c:pt idx="20">
                  <c:v>1.1599999999999999</c:v>
                </c:pt>
                <c:pt idx="21">
                  <c:v>1.05</c:v>
                </c:pt>
                <c:pt idx="22">
                  <c:v>1.26</c:v>
                </c:pt>
                <c:pt idx="23">
                  <c:v>1.1499999999999999</c:v>
                </c:pt>
                <c:pt idx="24">
                  <c:v>1.1499999999999999</c:v>
                </c:pt>
                <c:pt idx="25">
                  <c:v>1.31</c:v>
                </c:pt>
                <c:pt idx="26">
                  <c:v>1.3</c:v>
                </c:pt>
                <c:pt idx="27">
                  <c:v>1.08</c:v>
                </c:pt>
                <c:pt idx="28">
                  <c:v>1.29</c:v>
                </c:pt>
                <c:pt idx="29" formatCode="0.00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0-4A7C-BEDD-E2FD96F4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502152"/>
        <c:axId val="1768592527"/>
      </c:lineChart>
      <c:catAx>
        <c:axId val="20255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8592527"/>
        <c:crosses val="autoZero"/>
        <c:auto val="1"/>
        <c:lblAlgn val="ctr"/>
        <c:lblOffset val="100"/>
        <c:noMultiLvlLbl val="1"/>
      </c:catAx>
      <c:valAx>
        <c:axId val="17685925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550215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400" b="1" i="0" u="none" strike="noStrike" kern="1200" baseline="0">
                <a:solidFill>
                  <a:srgbClr val="152963"/>
                </a:solidFill>
                <a:latin typeface="Museo Sans 900" panose="02000000000000000000" pitchFamily="50" charset="0"/>
              </a:rPr>
              <a:t>Transportation Industry: Deal Multiples (Enterprise Value/Revenue)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Annual!$A$9:$A$39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2.06</c:v>
                </c:pt>
                <c:pt idx="1">
                  <c:v>2.1800000000000002</c:v>
                </c:pt>
                <c:pt idx="2">
                  <c:v>4.78</c:v>
                </c:pt>
                <c:pt idx="3">
                  <c:v>1.47</c:v>
                </c:pt>
                <c:pt idx="4">
                  <c:v>3.28</c:v>
                </c:pt>
                <c:pt idx="5">
                  <c:v>3.24</c:v>
                </c:pt>
                <c:pt idx="6" formatCode="0.00">
                  <c:v>3.35</c:v>
                </c:pt>
                <c:pt idx="7">
                  <c:v>1.88</c:v>
                </c:pt>
                <c:pt idx="8">
                  <c:v>3.5</c:v>
                </c:pt>
                <c:pt idx="9">
                  <c:v>1.9</c:v>
                </c:pt>
                <c:pt idx="10">
                  <c:v>3.21</c:v>
                </c:pt>
                <c:pt idx="11">
                  <c:v>3.58</c:v>
                </c:pt>
                <c:pt idx="12">
                  <c:v>4.1399999999999997</c:v>
                </c:pt>
                <c:pt idx="13">
                  <c:v>3.51</c:v>
                </c:pt>
                <c:pt idx="14">
                  <c:v>2.44</c:v>
                </c:pt>
                <c:pt idx="15">
                  <c:v>3.2</c:v>
                </c:pt>
                <c:pt idx="16">
                  <c:v>2.75</c:v>
                </c:pt>
                <c:pt idx="17">
                  <c:v>3.36</c:v>
                </c:pt>
                <c:pt idx="18">
                  <c:v>3.96</c:v>
                </c:pt>
                <c:pt idx="19">
                  <c:v>3.34</c:v>
                </c:pt>
                <c:pt idx="20">
                  <c:v>4.24</c:v>
                </c:pt>
                <c:pt idx="21">
                  <c:v>4.32</c:v>
                </c:pt>
                <c:pt idx="22">
                  <c:v>7.07</c:v>
                </c:pt>
                <c:pt idx="23">
                  <c:v>3.64</c:v>
                </c:pt>
                <c:pt idx="24">
                  <c:v>3.84</c:v>
                </c:pt>
                <c:pt idx="25">
                  <c:v>4.58</c:v>
                </c:pt>
                <c:pt idx="26">
                  <c:v>4.8600000000000003</c:v>
                </c:pt>
                <c:pt idx="27">
                  <c:v>3.51</c:v>
                </c:pt>
                <c:pt idx="28">
                  <c:v>3.93</c:v>
                </c:pt>
                <c:pt idx="29" formatCode="0.00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5-4BA0-ADC7-2D128ECBB94E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Annual!$A$9:$A$39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1.33</c:v>
                </c:pt>
                <c:pt idx="1">
                  <c:v>1.2</c:v>
                </c:pt>
                <c:pt idx="2">
                  <c:v>1.45</c:v>
                </c:pt>
                <c:pt idx="3">
                  <c:v>0.9</c:v>
                </c:pt>
                <c:pt idx="4">
                  <c:v>0.92</c:v>
                </c:pt>
                <c:pt idx="5">
                  <c:v>0.96</c:v>
                </c:pt>
                <c:pt idx="6" formatCode="0.00">
                  <c:v>0.92</c:v>
                </c:pt>
                <c:pt idx="7">
                  <c:v>0.76</c:v>
                </c:pt>
                <c:pt idx="8">
                  <c:v>0.77</c:v>
                </c:pt>
                <c:pt idx="9">
                  <c:v>0.97</c:v>
                </c:pt>
                <c:pt idx="10">
                  <c:v>0.83</c:v>
                </c:pt>
                <c:pt idx="11">
                  <c:v>1.02</c:v>
                </c:pt>
                <c:pt idx="12">
                  <c:v>0.97</c:v>
                </c:pt>
                <c:pt idx="13">
                  <c:v>0.9</c:v>
                </c:pt>
                <c:pt idx="14">
                  <c:v>0.84</c:v>
                </c:pt>
                <c:pt idx="15">
                  <c:v>0.99</c:v>
                </c:pt>
                <c:pt idx="16">
                  <c:v>0.99</c:v>
                </c:pt>
                <c:pt idx="17">
                  <c:v>0.82</c:v>
                </c:pt>
                <c:pt idx="18">
                  <c:v>0.98</c:v>
                </c:pt>
                <c:pt idx="19">
                  <c:v>1.01</c:v>
                </c:pt>
                <c:pt idx="20">
                  <c:v>1.1599999999999999</c:v>
                </c:pt>
                <c:pt idx="21">
                  <c:v>1.05</c:v>
                </c:pt>
                <c:pt idx="22">
                  <c:v>1.26</c:v>
                </c:pt>
                <c:pt idx="23">
                  <c:v>1.1499999999999999</c:v>
                </c:pt>
                <c:pt idx="24">
                  <c:v>1.1499999999999999</c:v>
                </c:pt>
                <c:pt idx="25">
                  <c:v>1.31</c:v>
                </c:pt>
                <c:pt idx="26">
                  <c:v>1.3</c:v>
                </c:pt>
                <c:pt idx="27">
                  <c:v>1.08</c:v>
                </c:pt>
                <c:pt idx="28">
                  <c:v>1.29</c:v>
                </c:pt>
                <c:pt idx="29" formatCode="0.00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5-4BA0-ADC7-2D128ECBB9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4271"/>
        <c:axId val="122527151"/>
        <c:axId val="0"/>
      </c:bar3DChart>
      <c:catAx>
        <c:axId val="12252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27151"/>
        <c:crosses val="autoZero"/>
        <c:auto val="1"/>
        <c:lblAlgn val="ctr"/>
        <c:lblOffset val="100"/>
        <c:noMultiLvlLbl val="0"/>
      </c:catAx>
      <c:valAx>
        <c:axId val="12252715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2427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11429</xdr:colOff>
      <xdr:row>6</xdr:row>
      <xdr:rowOff>19050</xdr:rowOff>
    </xdr:from>
    <xdr:ext cx="19789025" cy="6450214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6</xdr:col>
      <xdr:colOff>9061</xdr:colOff>
      <xdr:row>45</xdr:row>
      <xdr:rowOff>170294</xdr:rowOff>
    </xdr:from>
    <xdr:to>
      <xdr:col>25</xdr:col>
      <xdr:colOff>18240</xdr:colOff>
      <xdr:row>78</xdr:row>
      <xdr:rowOff>88496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D56B73-AA4F-DB21-9826-4E4C74432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9913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8A730F-AA63-48DB-8C15-113E492A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909" cy="61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7"/>
  <sheetViews>
    <sheetView tabSelected="1" topLeftCell="D1" zoomScale="70" zoomScaleNormal="70" workbookViewId="0">
      <selection activeCell="F7" sqref="F7"/>
    </sheetView>
  </sheetViews>
  <sheetFormatPr defaultColWidth="12.6640625" defaultRowHeight="15.75" customHeight="1" x14ac:dyDescent="0.25"/>
  <cols>
    <col min="1" max="1" width="12.6640625" style="1"/>
    <col min="2" max="2" width="22.777343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1" ht="15.75" customHeight="1" x14ac:dyDescent="0.25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ht="15.7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ht="15.7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1" ht="15.75" customHeight="1" x14ac:dyDescent="0.25">
      <c r="A4" s="28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</row>
    <row r="7" spans="1:21" ht="13.2" x14ac:dyDescent="0.25">
      <c r="A7" s="31" t="s">
        <v>0</v>
      </c>
      <c r="B7" s="32" t="s">
        <v>1</v>
      </c>
      <c r="C7" s="5" t="s">
        <v>2</v>
      </c>
      <c r="D7" s="21" t="s">
        <v>34</v>
      </c>
      <c r="E7" s="21"/>
    </row>
    <row r="8" spans="1:21" ht="13.2" x14ac:dyDescent="0.25">
      <c r="A8" s="31"/>
      <c r="B8" s="32"/>
      <c r="C8" s="5" t="s">
        <v>3</v>
      </c>
      <c r="D8" s="6" t="s">
        <v>4</v>
      </c>
      <c r="E8" s="6" t="s">
        <v>5</v>
      </c>
    </row>
    <row r="9" spans="1:21" ht="13.2" x14ac:dyDescent="0.25">
      <c r="A9" s="7" t="s">
        <v>6</v>
      </c>
      <c r="B9" s="13">
        <v>11</v>
      </c>
      <c r="C9" s="14">
        <f>6881.3/1000</f>
        <v>6.8813000000000004</v>
      </c>
      <c r="D9" s="17">
        <v>2.06</v>
      </c>
      <c r="E9" s="19">
        <v>1.33</v>
      </c>
    </row>
    <row r="10" spans="1:21" ht="13.2" x14ac:dyDescent="0.25">
      <c r="A10" s="8" t="s">
        <v>7</v>
      </c>
      <c r="B10" s="13">
        <v>18</v>
      </c>
      <c r="C10" s="14">
        <f>12551.4/1000</f>
        <v>12.551399999999999</v>
      </c>
      <c r="D10" s="17">
        <v>2.1800000000000002</v>
      </c>
      <c r="E10" s="19">
        <v>1.2</v>
      </c>
    </row>
    <row r="11" spans="1:21" ht="13.2" x14ac:dyDescent="0.25">
      <c r="A11" s="8" t="s">
        <v>8</v>
      </c>
      <c r="B11" s="13">
        <v>26</v>
      </c>
      <c r="C11" s="14">
        <f>24324.9/1000</f>
        <v>24.324900000000003</v>
      </c>
      <c r="D11" s="17">
        <v>4.78</v>
      </c>
      <c r="E11" s="19">
        <v>1.45</v>
      </c>
    </row>
    <row r="12" spans="1:21" ht="13.2" x14ac:dyDescent="0.25">
      <c r="A12" s="8" t="s">
        <v>9</v>
      </c>
      <c r="B12" s="13">
        <v>90</v>
      </c>
      <c r="C12" s="14">
        <f>146000/1000</f>
        <v>146</v>
      </c>
      <c r="D12" s="17">
        <v>1.47</v>
      </c>
      <c r="E12" s="19">
        <v>0.9</v>
      </c>
    </row>
    <row r="13" spans="1:21" ht="13.2" x14ac:dyDescent="0.25">
      <c r="A13" s="8" t="s">
        <v>10</v>
      </c>
      <c r="B13" s="13">
        <v>99</v>
      </c>
      <c r="C13" s="14">
        <f>180661/1000</f>
        <v>180.661</v>
      </c>
      <c r="D13" s="17">
        <v>3.28</v>
      </c>
      <c r="E13" s="19">
        <v>0.92</v>
      </c>
    </row>
    <row r="14" spans="1:21" ht="13.2" x14ac:dyDescent="0.25">
      <c r="A14" s="8" t="s">
        <v>11</v>
      </c>
      <c r="B14" s="13">
        <v>136</v>
      </c>
      <c r="C14" s="14">
        <f>218187.8/1000</f>
        <v>218.18779999999998</v>
      </c>
      <c r="D14" s="17">
        <v>3.24</v>
      </c>
      <c r="E14" s="19">
        <v>0.96</v>
      </c>
    </row>
    <row r="15" spans="1:21" ht="13.2" x14ac:dyDescent="0.25">
      <c r="A15" s="8" t="s">
        <v>12</v>
      </c>
      <c r="B15" s="13">
        <v>163</v>
      </c>
      <c r="C15" s="14">
        <f>78705.7/1000</f>
        <v>78.705699999999993</v>
      </c>
      <c r="D15" s="18">
        <v>3.35</v>
      </c>
      <c r="E15" s="20">
        <v>0.92</v>
      </c>
    </row>
    <row r="16" spans="1:21" ht="13.2" x14ac:dyDescent="0.25">
      <c r="A16" s="8" t="s">
        <v>13</v>
      </c>
      <c r="B16" s="13">
        <v>164</v>
      </c>
      <c r="C16" s="14">
        <f>46881.8/1000</f>
        <v>46.881800000000005</v>
      </c>
      <c r="D16" s="17">
        <v>1.88</v>
      </c>
      <c r="E16" s="19">
        <v>0.76</v>
      </c>
    </row>
    <row r="17" spans="1:5" ht="13.2" x14ac:dyDescent="0.25">
      <c r="A17" s="8" t="s">
        <v>14</v>
      </c>
      <c r="B17" s="13">
        <v>183</v>
      </c>
      <c r="C17" s="14">
        <f>88987.8/1000</f>
        <v>88.987800000000007</v>
      </c>
      <c r="D17" s="17">
        <v>3.5</v>
      </c>
      <c r="E17" s="19">
        <v>0.77</v>
      </c>
    </row>
    <row r="18" spans="1:5" ht="13.2" x14ac:dyDescent="0.25">
      <c r="A18" s="8" t="s">
        <v>15</v>
      </c>
      <c r="B18" s="13">
        <v>187</v>
      </c>
      <c r="C18" s="14">
        <f>98832.2/1000</f>
        <v>98.8322</v>
      </c>
      <c r="D18" s="17">
        <v>1.9</v>
      </c>
      <c r="E18" s="19">
        <v>0.97</v>
      </c>
    </row>
    <row r="19" spans="1:5" ht="13.2" x14ac:dyDescent="0.25">
      <c r="A19" s="8" t="s">
        <v>16</v>
      </c>
      <c r="B19" s="13">
        <v>401</v>
      </c>
      <c r="C19" s="14">
        <f>391521.7/1000</f>
        <v>391.52170000000001</v>
      </c>
      <c r="D19" s="17">
        <v>3.21</v>
      </c>
      <c r="E19" s="19">
        <v>0.83</v>
      </c>
    </row>
    <row r="20" spans="1:5" ht="13.2" x14ac:dyDescent="0.25">
      <c r="A20" s="8" t="s">
        <v>17</v>
      </c>
      <c r="B20" s="13">
        <v>548</v>
      </c>
      <c r="C20" s="14">
        <f>527442.4/1000</f>
        <v>527.44240000000002</v>
      </c>
      <c r="D20" s="17">
        <v>3.58</v>
      </c>
      <c r="E20" s="19">
        <v>1.02</v>
      </c>
    </row>
    <row r="21" spans="1:5" ht="13.2" x14ac:dyDescent="0.25">
      <c r="A21" s="8" t="s">
        <v>18</v>
      </c>
      <c r="B21" s="13">
        <v>730</v>
      </c>
      <c r="C21" s="14">
        <f>655337.4/1000</f>
        <v>655.3374</v>
      </c>
      <c r="D21" s="17">
        <v>4.1399999999999997</v>
      </c>
      <c r="E21" s="19">
        <v>0.97</v>
      </c>
    </row>
    <row r="22" spans="1:5" ht="13.2" x14ac:dyDescent="0.25">
      <c r="A22" s="8" t="s">
        <v>19</v>
      </c>
      <c r="B22" s="13">
        <v>569</v>
      </c>
      <c r="C22" s="14">
        <f>240438.2/1000</f>
        <v>240.43820000000002</v>
      </c>
      <c r="D22" s="17">
        <v>3.51</v>
      </c>
      <c r="E22" s="19">
        <v>0.9</v>
      </c>
    </row>
    <row r="23" spans="1:5" ht="13.2" x14ac:dyDescent="0.25">
      <c r="A23" s="8" t="s">
        <v>20</v>
      </c>
      <c r="B23" s="13">
        <v>390</v>
      </c>
      <c r="C23" s="14">
        <f>153699.2/1000</f>
        <v>153.69920000000002</v>
      </c>
      <c r="D23" s="17">
        <v>2.44</v>
      </c>
      <c r="E23" s="19">
        <v>0.84</v>
      </c>
    </row>
    <row r="24" spans="1:5" ht="13.2" x14ac:dyDescent="0.25">
      <c r="A24" s="8" t="s">
        <v>21</v>
      </c>
      <c r="B24" s="13">
        <v>505</v>
      </c>
      <c r="C24" s="14">
        <f>255183.4/1000</f>
        <v>255.18340000000001</v>
      </c>
      <c r="D24" s="17">
        <v>3.2</v>
      </c>
      <c r="E24" s="19">
        <v>0.99</v>
      </c>
    </row>
    <row r="25" spans="1:5" ht="13.2" x14ac:dyDescent="0.25">
      <c r="A25" s="8" t="s">
        <v>22</v>
      </c>
      <c r="B25" s="13">
        <v>599</v>
      </c>
      <c r="C25" s="14">
        <f>241500.8/1000</f>
        <v>241.5008</v>
      </c>
      <c r="D25" s="17">
        <v>2.75</v>
      </c>
      <c r="E25" s="19">
        <v>0.99</v>
      </c>
    </row>
    <row r="26" spans="1:5" ht="13.2" x14ac:dyDescent="0.25">
      <c r="A26" s="8" t="s">
        <v>23</v>
      </c>
      <c r="B26" s="13">
        <v>599</v>
      </c>
      <c r="C26" s="14">
        <f>277980.5/1000</f>
        <v>277.98050000000001</v>
      </c>
      <c r="D26" s="17">
        <v>3.36</v>
      </c>
      <c r="E26" s="19">
        <v>0.82</v>
      </c>
    </row>
    <row r="27" spans="1:5" ht="13.2" x14ac:dyDescent="0.25">
      <c r="A27" s="8" t="s">
        <v>24</v>
      </c>
      <c r="B27" s="13">
        <v>576</v>
      </c>
      <c r="C27" s="14">
        <f>177436.8/1000</f>
        <v>177.43679999999998</v>
      </c>
      <c r="D27" s="17">
        <v>3.96</v>
      </c>
      <c r="E27" s="19">
        <v>0.98</v>
      </c>
    </row>
    <row r="28" spans="1:5" ht="13.2" x14ac:dyDescent="0.25">
      <c r="A28" s="8" t="s">
        <v>25</v>
      </c>
      <c r="B28" s="13">
        <v>610</v>
      </c>
      <c r="C28" s="14">
        <f>283776.7/1000</f>
        <v>283.77670000000001</v>
      </c>
      <c r="D28" s="17">
        <v>3.34</v>
      </c>
      <c r="E28" s="19">
        <v>1.01</v>
      </c>
    </row>
    <row r="29" spans="1:5" ht="13.2" x14ac:dyDescent="0.25">
      <c r="A29" s="8" t="s">
        <v>26</v>
      </c>
      <c r="B29" s="13">
        <v>684</v>
      </c>
      <c r="C29" s="14">
        <f>562255.8/1000</f>
        <v>562.25580000000002</v>
      </c>
      <c r="D29" s="17">
        <v>4.24</v>
      </c>
      <c r="E29" s="19">
        <v>1.1599999999999999</v>
      </c>
    </row>
    <row r="30" spans="1:5" ht="13.2" x14ac:dyDescent="0.25">
      <c r="A30" s="9" t="s">
        <v>27</v>
      </c>
      <c r="B30" s="13">
        <v>578</v>
      </c>
      <c r="C30" s="14">
        <f>211702.6/1000</f>
        <v>211.70260000000002</v>
      </c>
      <c r="D30" s="17">
        <v>4.32</v>
      </c>
      <c r="E30" s="19">
        <v>1.05</v>
      </c>
    </row>
    <row r="31" spans="1:5" ht="13.2" x14ac:dyDescent="0.25">
      <c r="A31" s="9" t="s">
        <v>28</v>
      </c>
      <c r="B31" s="13">
        <v>628</v>
      </c>
      <c r="C31" s="14">
        <f>292412.4/1000</f>
        <v>292.41240000000005</v>
      </c>
      <c r="D31" s="17">
        <v>7.07</v>
      </c>
      <c r="E31" s="19">
        <v>1.26</v>
      </c>
    </row>
    <row r="32" spans="1:5" ht="13.2" x14ac:dyDescent="0.25">
      <c r="A32" s="9" t="s">
        <v>29</v>
      </c>
      <c r="B32" s="13">
        <v>546</v>
      </c>
      <c r="C32" s="14">
        <f>302936.6/1000</f>
        <v>302.9366</v>
      </c>
      <c r="D32" s="17">
        <v>3.64</v>
      </c>
      <c r="E32" s="19">
        <v>1.1499999999999999</v>
      </c>
    </row>
    <row r="33" spans="1:5" ht="13.2" x14ac:dyDescent="0.25">
      <c r="A33" s="9" t="s">
        <v>30</v>
      </c>
      <c r="B33" s="13">
        <v>485</v>
      </c>
      <c r="C33" s="14">
        <f>468720.1/1000</f>
        <v>468.7201</v>
      </c>
      <c r="D33" s="17">
        <v>3.84</v>
      </c>
      <c r="E33" s="19">
        <v>1.1499999999999999</v>
      </c>
    </row>
    <row r="34" spans="1:5" ht="13.2" x14ac:dyDescent="0.25">
      <c r="A34" s="10">
        <v>2020</v>
      </c>
      <c r="B34" s="13">
        <v>389</v>
      </c>
      <c r="C34" s="14">
        <f>214587.9/1000</f>
        <v>214.58789999999999</v>
      </c>
      <c r="D34" s="17">
        <v>4.58</v>
      </c>
      <c r="E34" s="19">
        <v>1.31</v>
      </c>
    </row>
    <row r="35" spans="1:5" ht="13.2" x14ac:dyDescent="0.25">
      <c r="A35" s="10">
        <v>2021</v>
      </c>
      <c r="B35" s="13">
        <v>431</v>
      </c>
      <c r="C35" s="14">
        <f>385325.4/1000</f>
        <v>385.3254</v>
      </c>
      <c r="D35" s="17">
        <v>4.8600000000000003</v>
      </c>
      <c r="E35" s="19">
        <v>1.3</v>
      </c>
    </row>
    <row r="36" spans="1:5" ht="13.2" x14ac:dyDescent="0.25">
      <c r="A36" s="9">
        <v>2022</v>
      </c>
      <c r="B36" s="13">
        <v>360</v>
      </c>
      <c r="C36" s="14">
        <f>364226.2/1000</f>
        <v>364.22620000000001</v>
      </c>
      <c r="D36" s="17">
        <v>3.51</v>
      </c>
      <c r="E36" s="19">
        <v>1.08</v>
      </c>
    </row>
    <row r="37" spans="1:5" ht="13.2" x14ac:dyDescent="0.25">
      <c r="A37" s="11">
        <v>2023</v>
      </c>
      <c r="B37" s="13">
        <v>283</v>
      </c>
      <c r="C37" s="14">
        <f>224094/1000</f>
        <v>224.09399999999999</v>
      </c>
      <c r="D37" s="17">
        <v>3.93</v>
      </c>
      <c r="E37" s="19">
        <v>1.29</v>
      </c>
    </row>
    <row r="38" spans="1:5" ht="13.2" x14ac:dyDescent="0.25">
      <c r="A38" s="12" t="s">
        <v>31</v>
      </c>
      <c r="B38" s="15">
        <v>63</v>
      </c>
      <c r="C38" s="16">
        <f>12052.28/1000</f>
        <v>12.052280000000001</v>
      </c>
      <c r="D38" s="18">
        <v>3.56</v>
      </c>
      <c r="E38" s="20">
        <v>1.1200000000000001</v>
      </c>
    </row>
    <row r="39" spans="1:5" ht="13.2" x14ac:dyDescent="0.25">
      <c r="B39" s="3"/>
      <c r="C39" s="4"/>
    </row>
    <row r="40" spans="1:5" ht="13.2" x14ac:dyDescent="0.25">
      <c r="B40" s="3"/>
      <c r="C40" s="4"/>
    </row>
    <row r="41" spans="1:5" ht="13.2" x14ac:dyDescent="0.25">
      <c r="B41" s="3"/>
      <c r="C41" s="4"/>
    </row>
    <row r="42" spans="1:5" ht="13.2" x14ac:dyDescent="0.25">
      <c r="B42" s="2"/>
      <c r="C42" s="4"/>
    </row>
    <row r="43" spans="1:5" ht="13.2" x14ac:dyDescent="0.25">
      <c r="B43" s="2"/>
      <c r="C43" s="4"/>
    </row>
    <row r="44" spans="1:5" ht="13.2" x14ac:dyDescent="0.25">
      <c r="B44" s="2"/>
      <c r="C44" s="4"/>
    </row>
    <row r="45" spans="1:5" ht="13.2" x14ac:dyDescent="0.25">
      <c r="B45" s="2"/>
      <c r="C45" s="4"/>
    </row>
    <row r="46" spans="1:5" ht="13.2" x14ac:dyDescent="0.25">
      <c r="B46" s="2"/>
      <c r="C46" s="4"/>
    </row>
    <row r="47" spans="1:5" ht="13.2" x14ac:dyDescent="0.25">
      <c r="B47" s="2"/>
      <c r="C47" s="4"/>
    </row>
    <row r="48" spans="1:5" ht="13.2" x14ac:dyDescent="0.25">
      <c r="B48" s="2"/>
      <c r="C48" s="4"/>
    </row>
    <row r="49" spans="2:3" ht="13.2" x14ac:dyDescent="0.25">
      <c r="B49" s="2"/>
      <c r="C49" s="4"/>
    </row>
    <row r="50" spans="2:3" ht="13.2" x14ac:dyDescent="0.25">
      <c r="B50" s="2"/>
      <c r="C50" s="4"/>
    </row>
    <row r="51" spans="2:3" ht="13.2" x14ac:dyDescent="0.25">
      <c r="B51" s="2"/>
      <c r="C51" s="2"/>
    </row>
    <row r="52" spans="2:3" ht="13.2" x14ac:dyDescent="0.25">
      <c r="B52" s="2"/>
      <c r="C52" s="2"/>
    </row>
    <row r="53" spans="2:3" ht="13.2" x14ac:dyDescent="0.25">
      <c r="B53" s="2"/>
      <c r="C53" s="2"/>
    </row>
    <row r="54" spans="2:3" ht="13.2" x14ac:dyDescent="0.25">
      <c r="B54" s="2"/>
      <c r="C54" s="2"/>
    </row>
    <row r="55" spans="2:3" ht="13.2" x14ac:dyDescent="0.25">
      <c r="B55" s="2"/>
      <c r="C55" s="2"/>
    </row>
    <row r="56" spans="2:3" ht="13.2" x14ac:dyDescent="0.25">
      <c r="B56" s="2"/>
      <c r="C56" s="2"/>
    </row>
    <row r="57" spans="2:3" ht="13.2" x14ac:dyDescent="0.25">
      <c r="B57" s="2"/>
      <c r="C57" s="2"/>
    </row>
    <row r="58" spans="2:3" ht="13.2" x14ac:dyDescent="0.25">
      <c r="B58" s="2"/>
      <c r="C58" s="2"/>
    </row>
    <row r="59" spans="2:3" ht="13.2" x14ac:dyDescent="0.25">
      <c r="B59" s="2"/>
      <c r="C59" s="2"/>
    </row>
    <row r="60" spans="2:3" ht="13.2" x14ac:dyDescent="0.25">
      <c r="B60" s="2"/>
      <c r="C60" s="2"/>
    </row>
    <row r="61" spans="2:3" ht="13.2" x14ac:dyDescent="0.25">
      <c r="B61" s="2"/>
      <c r="C61" s="2"/>
    </row>
    <row r="62" spans="2:3" ht="13.2" x14ac:dyDescent="0.25">
      <c r="B62" s="2"/>
      <c r="C62" s="2"/>
    </row>
    <row r="63" spans="2:3" ht="13.2" x14ac:dyDescent="0.25">
      <c r="B63" s="2"/>
      <c r="C63" s="2"/>
    </row>
    <row r="64" spans="2:3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1:U3"/>
    <mergeCell ref="A4:U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2024-04-15T05:48:38Z</dcterms:modified>
</cp:coreProperties>
</file>