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Mining Industry\"/>
    </mc:Choice>
  </mc:AlternateContent>
  <xr:revisionPtr revIDLastSave="0" documentId="13_ncr:1_{99E12214-04A7-4AAC-9854-0893CBE571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<sst xmlns="http://schemas.openxmlformats.org/spreadsheetml/2006/main" count="40" uniqueCount="40">
  <si>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</si>
  <si>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</si>
  <si>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</si>
  <si>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</si>
  <si>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</si>
  <si>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</si>
  <si>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</si>
  <si>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</si>
  <si>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</si>
  <si>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</si>
  <si>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</si>
  <si>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</si>
  <si>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</si>
  <si>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</si>
  <si>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</si>
  <si>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</si>
  <si>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</si>
  <si>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</si>
  <si>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</si>
  <si>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</si>
  <si>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</si>
  <si>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</si>
  <si>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</si>
  <si>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</si>
  <si>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</si>
  <si>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</si>
  <si>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</si>
  <si>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</si>
  <si>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553</t>
  </si>
  <si>
    <t>2017</t>
  </si>
  <si>
    <t>470</t>
  </si>
  <si>
    <t>2018</t>
  </si>
  <si>
    <t>462</t>
  </si>
  <si>
    <t>2019</t>
  </si>
  <si>
    <t>446</t>
  </si>
  <si>
    <t>280</t>
  </si>
  <si>
    <t>2024 (Mar 31)</t>
  </si>
  <si>
    <t>METALS &amp; MINING INSDUSTRY</t>
  </si>
  <si>
    <t>Deal Multiples (Enterprise Value/Revenue)  | Published Date March 2024</t>
  </si>
  <si>
    <t>Enterprise Value /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</si>
</sst>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26"/>
      <color theme="0"/>
      <name val="Museo Sans 900"/>
      <family val="3"/>
    </font>
    <font>
      <b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2" fontId="4" fillId="6" borderId="9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3" borderId="16" xfId="0" quotePrefix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5" fillId="3" borderId="17" xfId="0" quotePrefix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Metals &amp; Mining Industry: Deal Multiples (Enterprise Value/Revenue)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0.77</c:v>
                </c:pt>
                <c:pt idx="1">
                  <c:v>0.627</c:v>
                </c:pt>
                <c:pt idx="2">
                  <c:v>2.6339999999999999</c:v>
                </c:pt>
                <c:pt idx="3">
                  <c:v>1.681</c:v>
                </c:pt>
                <c:pt idx="4">
                  <c:v>6.31</c:v>
                </c:pt>
                <c:pt idx="5">
                  <c:v>9.24</c:v>
                </c:pt>
                <c:pt idx="6" formatCode="0.00">
                  <c:v>4.2759999999999998</c:v>
                </c:pt>
                <c:pt idx="7">
                  <c:v>7.3650000000000002</c:v>
                </c:pt>
                <c:pt idx="8">
                  <c:v>2.6379999999999999</c:v>
                </c:pt>
                <c:pt idx="9">
                  <c:v>5.91</c:v>
                </c:pt>
                <c:pt idx="10">
                  <c:v>5.87</c:v>
                </c:pt>
                <c:pt idx="11">
                  <c:v>8.8290000000000006</c:v>
                </c:pt>
                <c:pt idx="12">
                  <c:v>5.3</c:v>
                </c:pt>
                <c:pt idx="13">
                  <c:v>8.9499999999999993</c:v>
                </c:pt>
                <c:pt idx="14">
                  <c:v>10.9</c:v>
                </c:pt>
                <c:pt idx="15">
                  <c:v>7.5</c:v>
                </c:pt>
                <c:pt idx="16">
                  <c:v>7.42</c:v>
                </c:pt>
                <c:pt idx="17">
                  <c:v>8.6780000000000008</c:v>
                </c:pt>
                <c:pt idx="18">
                  <c:v>8.09</c:v>
                </c:pt>
                <c:pt idx="19">
                  <c:v>7.2729999999999997</c:v>
                </c:pt>
                <c:pt idx="20">
                  <c:v>6.08</c:v>
                </c:pt>
                <c:pt idx="21">
                  <c:v>5.78</c:v>
                </c:pt>
                <c:pt idx="22">
                  <c:v>8.69</c:v>
                </c:pt>
                <c:pt idx="23">
                  <c:v>6.2350000000000003</c:v>
                </c:pt>
                <c:pt idx="24">
                  <c:v>5.8</c:v>
                </c:pt>
                <c:pt idx="25">
                  <c:v>7.24</c:v>
                </c:pt>
                <c:pt idx="26">
                  <c:v>5.6909999999999998</c:v>
                </c:pt>
                <c:pt idx="27">
                  <c:v>5.63</c:v>
                </c:pt>
                <c:pt idx="28">
                  <c:v>4.37</c:v>
                </c:pt>
                <c:pt idx="29" formatCode="0.00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5-4B1D-80B7-3EA903424865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0.73</c:v>
                </c:pt>
                <c:pt idx="1">
                  <c:v>0.5</c:v>
                </c:pt>
                <c:pt idx="2">
                  <c:v>0.9</c:v>
                </c:pt>
                <c:pt idx="3">
                  <c:v>0.93</c:v>
                </c:pt>
                <c:pt idx="4">
                  <c:v>0.96</c:v>
                </c:pt>
                <c:pt idx="5">
                  <c:v>1.0900000000000001</c:v>
                </c:pt>
                <c:pt idx="6" formatCode="0.00">
                  <c:v>0.85</c:v>
                </c:pt>
                <c:pt idx="7">
                  <c:v>0.79600000000000004</c:v>
                </c:pt>
                <c:pt idx="8">
                  <c:v>0.875</c:v>
                </c:pt>
                <c:pt idx="9">
                  <c:v>0.92</c:v>
                </c:pt>
                <c:pt idx="10">
                  <c:v>1</c:v>
                </c:pt>
                <c:pt idx="11">
                  <c:v>1.0549999999999999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</c:v>
                </c:pt>
                <c:pt idx="15">
                  <c:v>1.05</c:v>
                </c:pt>
                <c:pt idx="16">
                  <c:v>0.99</c:v>
                </c:pt>
                <c:pt idx="17">
                  <c:v>0.92700000000000005</c:v>
                </c:pt>
                <c:pt idx="18">
                  <c:v>0.997</c:v>
                </c:pt>
                <c:pt idx="19">
                  <c:v>1.02</c:v>
                </c:pt>
                <c:pt idx="20">
                  <c:v>1.34</c:v>
                </c:pt>
                <c:pt idx="21">
                  <c:v>1.28</c:v>
                </c:pt>
                <c:pt idx="22">
                  <c:v>1.33</c:v>
                </c:pt>
                <c:pt idx="23">
                  <c:v>1.2549999999999999</c:v>
                </c:pt>
                <c:pt idx="24">
                  <c:v>1.34</c:v>
                </c:pt>
                <c:pt idx="25">
                  <c:v>1.31</c:v>
                </c:pt>
                <c:pt idx="26">
                  <c:v>1.365</c:v>
                </c:pt>
                <c:pt idx="27">
                  <c:v>1.1000000000000001</c:v>
                </c:pt>
                <c:pt idx="28">
                  <c:v>1.18</c:v>
                </c:pt>
                <c:pt idx="29" formatCode="0.00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5-4B1D-80B7-3EA90342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48038"/>
        <c:axId val="282307712"/>
      </c:lineChart>
      <c:catAx>
        <c:axId val="5161480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82307712"/>
        <c:crosses val="autoZero"/>
        <c:auto val="1"/>
        <c:lblAlgn val="ctr"/>
        <c:lblOffset val="100"/>
        <c:noMultiLvlLbl val="1"/>
      </c:catAx>
      <c:valAx>
        <c:axId val="2823077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61480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kern="1200" baseline="0">
                <a:solidFill>
                  <a:srgbClr val="152963"/>
                </a:solidFill>
                <a:latin typeface="Museo Sans 900" panose="02000000000000000000" pitchFamily="50" charset="0"/>
              </a:rPr>
              <a:t>Metals &amp; Mining Industry: Deal Multiples (Enterprise Value/Revenue)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0.77</c:v>
                </c:pt>
                <c:pt idx="1">
                  <c:v>0.627</c:v>
                </c:pt>
                <c:pt idx="2">
                  <c:v>2.6339999999999999</c:v>
                </c:pt>
                <c:pt idx="3">
                  <c:v>1.681</c:v>
                </c:pt>
                <c:pt idx="4">
                  <c:v>6.31</c:v>
                </c:pt>
                <c:pt idx="5">
                  <c:v>9.24</c:v>
                </c:pt>
                <c:pt idx="6" formatCode="0.00">
                  <c:v>4.2759999999999998</c:v>
                </c:pt>
                <c:pt idx="7">
                  <c:v>7.3650000000000002</c:v>
                </c:pt>
                <c:pt idx="8">
                  <c:v>2.6379999999999999</c:v>
                </c:pt>
                <c:pt idx="9">
                  <c:v>5.91</c:v>
                </c:pt>
                <c:pt idx="10">
                  <c:v>5.87</c:v>
                </c:pt>
                <c:pt idx="11">
                  <c:v>8.8290000000000006</c:v>
                </c:pt>
                <c:pt idx="12">
                  <c:v>5.3</c:v>
                </c:pt>
                <c:pt idx="13">
                  <c:v>8.9499999999999993</c:v>
                </c:pt>
                <c:pt idx="14">
                  <c:v>10.9</c:v>
                </c:pt>
                <c:pt idx="15">
                  <c:v>7.5</c:v>
                </c:pt>
                <c:pt idx="16">
                  <c:v>7.42</c:v>
                </c:pt>
                <c:pt idx="17">
                  <c:v>8.6780000000000008</c:v>
                </c:pt>
                <c:pt idx="18">
                  <c:v>8.09</c:v>
                </c:pt>
                <c:pt idx="19">
                  <c:v>7.2729999999999997</c:v>
                </c:pt>
                <c:pt idx="20">
                  <c:v>6.08</c:v>
                </c:pt>
                <c:pt idx="21">
                  <c:v>5.78</c:v>
                </c:pt>
                <c:pt idx="22">
                  <c:v>8.69</c:v>
                </c:pt>
                <c:pt idx="23">
                  <c:v>6.2350000000000003</c:v>
                </c:pt>
                <c:pt idx="24">
                  <c:v>5.8</c:v>
                </c:pt>
                <c:pt idx="25">
                  <c:v>7.24</c:v>
                </c:pt>
                <c:pt idx="26">
                  <c:v>5.6909999999999998</c:v>
                </c:pt>
                <c:pt idx="27">
                  <c:v>5.63</c:v>
                </c:pt>
                <c:pt idx="28">
                  <c:v>4.37</c:v>
                </c:pt>
                <c:pt idx="29" formatCode="0.00">
                  <c:v>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3-4754-AD28-E93370120C14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0.73</c:v>
                </c:pt>
                <c:pt idx="1">
                  <c:v>0.5</c:v>
                </c:pt>
                <c:pt idx="2">
                  <c:v>0.9</c:v>
                </c:pt>
                <c:pt idx="3">
                  <c:v>0.93</c:v>
                </c:pt>
                <c:pt idx="4">
                  <c:v>0.96</c:v>
                </c:pt>
                <c:pt idx="5">
                  <c:v>1.0900000000000001</c:v>
                </c:pt>
                <c:pt idx="6" formatCode="0.00">
                  <c:v>0.85</c:v>
                </c:pt>
                <c:pt idx="7">
                  <c:v>0.79600000000000004</c:v>
                </c:pt>
                <c:pt idx="8">
                  <c:v>0.875</c:v>
                </c:pt>
                <c:pt idx="9">
                  <c:v>0.92</c:v>
                </c:pt>
                <c:pt idx="10">
                  <c:v>1</c:v>
                </c:pt>
                <c:pt idx="11">
                  <c:v>1.0549999999999999</c:v>
                </c:pt>
                <c:pt idx="12">
                  <c:v>1.05</c:v>
                </c:pt>
                <c:pt idx="13">
                  <c:v>1.1000000000000001</c:v>
                </c:pt>
                <c:pt idx="14">
                  <c:v>1</c:v>
                </c:pt>
                <c:pt idx="15">
                  <c:v>1.05</c:v>
                </c:pt>
                <c:pt idx="16">
                  <c:v>0.99</c:v>
                </c:pt>
                <c:pt idx="17">
                  <c:v>0.92700000000000005</c:v>
                </c:pt>
                <c:pt idx="18">
                  <c:v>0.997</c:v>
                </c:pt>
                <c:pt idx="19">
                  <c:v>1.02</c:v>
                </c:pt>
                <c:pt idx="20">
                  <c:v>1.34</c:v>
                </c:pt>
                <c:pt idx="21">
                  <c:v>1.28</c:v>
                </c:pt>
                <c:pt idx="22">
                  <c:v>1.33</c:v>
                </c:pt>
                <c:pt idx="23">
                  <c:v>1.2549999999999999</c:v>
                </c:pt>
                <c:pt idx="24">
                  <c:v>1.34</c:v>
                </c:pt>
                <c:pt idx="25">
                  <c:v>1.31</c:v>
                </c:pt>
                <c:pt idx="26">
                  <c:v>1.365</c:v>
                </c:pt>
                <c:pt idx="27">
                  <c:v>1.1000000000000001</c:v>
                </c:pt>
                <c:pt idx="28">
                  <c:v>1.18</c:v>
                </c:pt>
                <c:pt idx="29" formatCode="0.00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3-4754-AD28-E93370120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2197904"/>
        <c:axId val="472201744"/>
        <c:axId val="0"/>
      </c:bar3DChart>
      <c:catAx>
        <c:axId val="47219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01744"/>
        <c:crosses val="autoZero"/>
        <c:auto val="1"/>
        <c:lblAlgn val="ctr"/>
        <c:lblOffset val="100"/>
        <c:noMultiLvlLbl val="0"/>
      </c:catAx>
      <c:valAx>
        <c:axId val="47220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19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6</xdr:row>
      <xdr:rowOff>9525</xdr:rowOff>
    </xdr:from>
    <xdr:ext cx="19987260" cy="650748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5</xdr:col>
      <xdr:colOff>856952</xdr:colOff>
      <xdr:row>46</xdr:row>
      <xdr:rowOff>68085</xdr:rowOff>
    </xdr:from>
    <xdr:to>
      <xdr:col>23</xdr:col>
      <xdr:colOff>37109</xdr:colOff>
      <xdr:row>70</xdr:row>
      <xdr:rowOff>65660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2D1D0B-EA88-1797-BB25-4F973B234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326072</xdr:colOff>
      <xdr:row>3</xdr:row>
      <xdr:rowOff>18555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64DC95-9932-4670-A896-150770006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45" y="0"/>
          <a:ext cx="1191982" cy="612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7"/>
  <sheetViews>
    <sheetView tabSelected="1" topLeftCell="C1" zoomScale="77" zoomScaleNormal="77" workbookViewId="0">
      <selection activeCell="E50" sqref="E50"/>
    </sheetView>
  </sheetViews>
  <sheetFormatPr defaultColWidth="12.6640625" defaultRowHeight="15.75" customHeight="1" x14ac:dyDescent="0.25"/>
  <cols>
    <col min="1" max="1" width="12.6640625" style="1"/>
    <col min="2" max="2" width="22.77734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3" ht="15.75" customHeight="1" x14ac:dyDescent="0.25">
      <c r="C1" s="33" t="s">
        <v>37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</row>
    <row r="2" spans="1:23" ht="15.75" customHeight="1" x14ac:dyDescent="0.25"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</row>
    <row r="3" spans="1:23" ht="15.75" customHeight="1" x14ac:dyDescent="0.25"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</row>
    <row r="4" spans="1:23" ht="15.75" customHeight="1" x14ac:dyDescent="0.25">
      <c r="C4" s="39" t="s">
        <v>38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</row>
    <row r="7" spans="1:23" ht="13.2" x14ac:dyDescent="0.25">
      <c r="A7" s="29" t="s">
        <v>0</v>
      </c>
      <c r="B7" s="31" t="s">
        <v>1</v>
      </c>
      <c r="C7" s="13" t="s">
        <v>2</v>
      </c>
      <c r="D7" s="27" t="s">
        <v>39</v>
      </c>
      <c r="E7" s="28"/>
    </row>
    <row r="8" spans="1:23" ht="13.2" x14ac:dyDescent="0.25">
      <c r="A8" s="30"/>
      <c r="B8" s="32"/>
      <c r="C8" s="4" t="s">
        <v>3</v>
      </c>
      <c r="D8" s="5" t="s">
        <v>4</v>
      </c>
      <c r="E8" s="14" t="s">
        <v>5</v>
      </c>
    </row>
    <row r="9" spans="1:23" ht="13.2" x14ac:dyDescent="0.25">
      <c r="A9" s="15" t="s">
        <v>6</v>
      </c>
      <c r="B9" s="6">
        <v>5</v>
      </c>
      <c r="C9" s="7">
        <f>2515.3/1000</f>
        <v>2.5153000000000003</v>
      </c>
      <c r="D9" s="10">
        <v>0.77</v>
      </c>
      <c r="E9" s="16">
        <v>0.73</v>
      </c>
    </row>
    <row r="10" spans="1:23" ht="13.2" x14ac:dyDescent="0.25">
      <c r="A10" s="17" t="s">
        <v>7</v>
      </c>
      <c r="B10" s="8">
        <v>16</v>
      </c>
      <c r="C10" s="9">
        <f>2956.1/1000</f>
        <v>2.9560999999999997</v>
      </c>
      <c r="D10" s="11">
        <v>0.627</v>
      </c>
      <c r="E10" s="18">
        <v>0.5</v>
      </c>
    </row>
    <row r="11" spans="1:23" ht="13.2" x14ac:dyDescent="0.25">
      <c r="A11" s="17" t="s">
        <v>8</v>
      </c>
      <c r="B11" s="8">
        <v>44</v>
      </c>
      <c r="C11" s="9">
        <f>17062.1/1000</f>
        <v>17.062099999999997</v>
      </c>
      <c r="D11" s="11">
        <v>2.6339999999999999</v>
      </c>
      <c r="E11" s="18">
        <v>0.9</v>
      </c>
    </row>
    <row r="12" spans="1:23" ht="13.2" x14ac:dyDescent="0.25">
      <c r="A12" s="17" t="s">
        <v>9</v>
      </c>
      <c r="B12" s="8">
        <v>87</v>
      </c>
      <c r="C12" s="9">
        <f>47306.8/1000</f>
        <v>47.306800000000003</v>
      </c>
      <c r="D12" s="11">
        <v>1.681</v>
      </c>
      <c r="E12" s="18">
        <v>0.93</v>
      </c>
    </row>
    <row r="13" spans="1:23" ht="13.2" x14ac:dyDescent="0.25">
      <c r="A13" s="17" t="s">
        <v>10</v>
      </c>
      <c r="B13" s="8">
        <v>92</v>
      </c>
      <c r="C13" s="9">
        <f>81974.9/1000</f>
        <v>81.974899999999991</v>
      </c>
      <c r="D13" s="11">
        <v>6.31</v>
      </c>
      <c r="E13" s="18">
        <v>0.96</v>
      </c>
    </row>
    <row r="14" spans="1:23" ht="13.2" x14ac:dyDescent="0.25">
      <c r="A14" s="17" t="s">
        <v>11</v>
      </c>
      <c r="B14" s="8">
        <v>126</v>
      </c>
      <c r="C14" s="9">
        <f>124293.3/1000</f>
        <v>124.2933</v>
      </c>
      <c r="D14" s="11">
        <v>9.24</v>
      </c>
      <c r="E14" s="18">
        <v>1.0900000000000001</v>
      </c>
    </row>
    <row r="15" spans="1:23" ht="13.2" x14ac:dyDescent="0.25">
      <c r="A15" s="17" t="s">
        <v>12</v>
      </c>
      <c r="B15" s="8">
        <v>150</v>
      </c>
      <c r="C15" s="9">
        <f>50375.8/1000</f>
        <v>50.375800000000005</v>
      </c>
      <c r="D15" s="12">
        <v>4.2759999999999998</v>
      </c>
      <c r="E15" s="19">
        <v>0.85</v>
      </c>
    </row>
    <row r="16" spans="1:23" ht="13.2" x14ac:dyDescent="0.25">
      <c r="A16" s="17" t="s">
        <v>13</v>
      </c>
      <c r="B16" s="8">
        <v>134</v>
      </c>
      <c r="C16" s="9">
        <f>25677.3/1000</f>
        <v>25.677299999999999</v>
      </c>
      <c r="D16" s="11">
        <v>7.3650000000000002</v>
      </c>
      <c r="E16" s="18">
        <v>0.79600000000000004</v>
      </c>
    </row>
    <row r="17" spans="1:5" ht="13.2" x14ac:dyDescent="0.25">
      <c r="A17" s="17" t="s">
        <v>14</v>
      </c>
      <c r="B17" s="8">
        <v>138</v>
      </c>
      <c r="C17" s="9">
        <f>39389.3/1000</f>
        <v>39.389300000000006</v>
      </c>
      <c r="D17" s="11">
        <v>2.6379999999999999</v>
      </c>
      <c r="E17" s="18">
        <v>0.875</v>
      </c>
    </row>
    <row r="18" spans="1:5" ht="13.2" x14ac:dyDescent="0.25">
      <c r="A18" s="17" t="s">
        <v>15</v>
      </c>
      <c r="B18" s="8">
        <v>192</v>
      </c>
      <c r="C18" s="9">
        <f>158290.7/1000</f>
        <v>158.29070000000002</v>
      </c>
      <c r="D18" s="11">
        <v>5.91</v>
      </c>
      <c r="E18" s="18">
        <v>0.92</v>
      </c>
    </row>
    <row r="19" spans="1:5" ht="13.2" x14ac:dyDescent="0.25">
      <c r="A19" s="17" t="s">
        <v>16</v>
      </c>
      <c r="B19" s="8">
        <v>299</v>
      </c>
      <c r="C19" s="9">
        <f>172949/1000</f>
        <v>172.94900000000001</v>
      </c>
      <c r="D19" s="11">
        <v>5.87</v>
      </c>
      <c r="E19" s="18">
        <v>1</v>
      </c>
    </row>
    <row r="20" spans="1:5" ht="13.2" x14ac:dyDescent="0.25">
      <c r="A20" s="17" t="s">
        <v>17</v>
      </c>
      <c r="B20" s="8">
        <v>462</v>
      </c>
      <c r="C20" s="9">
        <f>323591/1000</f>
        <v>323.59100000000001</v>
      </c>
      <c r="D20" s="11">
        <v>8.8290000000000006</v>
      </c>
      <c r="E20" s="18">
        <v>1.0549999999999999</v>
      </c>
    </row>
    <row r="21" spans="1:5" ht="13.2" x14ac:dyDescent="0.25">
      <c r="A21" s="17" t="s">
        <v>18</v>
      </c>
      <c r="B21" s="8">
        <v>533</v>
      </c>
      <c r="C21" s="9">
        <f>551971.4/1000</f>
        <v>551.97140000000002</v>
      </c>
      <c r="D21" s="11">
        <v>5.3</v>
      </c>
      <c r="E21" s="18">
        <v>1.05</v>
      </c>
    </row>
    <row r="22" spans="1:5" ht="13.2" x14ac:dyDescent="0.25">
      <c r="A22" s="17" t="s">
        <v>19</v>
      </c>
      <c r="B22" s="8">
        <v>509</v>
      </c>
      <c r="C22" s="9">
        <f>202210.7/1000</f>
        <v>202.2107</v>
      </c>
      <c r="D22" s="11">
        <v>8.9499999999999993</v>
      </c>
      <c r="E22" s="18">
        <v>1.1000000000000001</v>
      </c>
    </row>
    <row r="23" spans="1:5" ht="13.2" x14ac:dyDescent="0.25">
      <c r="A23" s="17" t="s">
        <v>20</v>
      </c>
      <c r="B23" s="8">
        <v>374</v>
      </c>
      <c r="C23" s="9">
        <f>85689.2/1000</f>
        <v>85.6892</v>
      </c>
      <c r="D23" s="11">
        <v>10.9</v>
      </c>
      <c r="E23" s="18">
        <v>1</v>
      </c>
    </row>
    <row r="24" spans="1:5" ht="13.2" x14ac:dyDescent="0.25">
      <c r="A24" s="17" t="s">
        <v>21</v>
      </c>
      <c r="B24" s="8">
        <v>423</v>
      </c>
      <c r="C24" s="9">
        <f>181571.1/1000</f>
        <v>181.5711</v>
      </c>
      <c r="D24" s="11">
        <v>7.5</v>
      </c>
      <c r="E24" s="18">
        <v>1.05</v>
      </c>
    </row>
    <row r="25" spans="1:5" ht="13.2" x14ac:dyDescent="0.25">
      <c r="A25" s="17" t="s">
        <v>22</v>
      </c>
      <c r="B25" s="8">
        <v>483</v>
      </c>
      <c r="C25" s="9">
        <f>207593/1000</f>
        <v>207.59299999999999</v>
      </c>
      <c r="D25" s="11">
        <v>7.42</v>
      </c>
      <c r="E25" s="18">
        <v>0.99</v>
      </c>
    </row>
    <row r="26" spans="1:5" ht="13.2" x14ac:dyDescent="0.25">
      <c r="A26" s="17" t="s">
        <v>23</v>
      </c>
      <c r="B26" s="8">
        <v>512</v>
      </c>
      <c r="C26" s="9">
        <f>233311.2/1000</f>
        <v>233.31120000000001</v>
      </c>
      <c r="D26" s="11">
        <v>8.6780000000000008</v>
      </c>
      <c r="E26" s="18">
        <v>0.92700000000000005</v>
      </c>
    </row>
    <row r="27" spans="1:5" ht="13.2" x14ac:dyDescent="0.25">
      <c r="A27" s="17" t="s">
        <v>24</v>
      </c>
      <c r="B27" s="8">
        <v>445</v>
      </c>
      <c r="C27" s="9">
        <f>70713.8/1000</f>
        <v>70.713800000000006</v>
      </c>
      <c r="D27" s="11">
        <v>8.09</v>
      </c>
      <c r="E27" s="18">
        <v>0.997</v>
      </c>
    </row>
    <row r="28" spans="1:5" ht="13.2" x14ac:dyDescent="0.25">
      <c r="A28" s="17" t="s">
        <v>25</v>
      </c>
      <c r="B28" s="8">
        <v>546</v>
      </c>
      <c r="C28" s="9">
        <f>112556.4/1000</f>
        <v>112.5564</v>
      </c>
      <c r="D28" s="11">
        <v>7.2729999999999997</v>
      </c>
      <c r="E28" s="18">
        <v>1.02</v>
      </c>
    </row>
    <row r="29" spans="1:5" ht="13.2" x14ac:dyDescent="0.25">
      <c r="A29" s="17" t="s">
        <v>26</v>
      </c>
      <c r="B29" s="8">
        <v>553</v>
      </c>
      <c r="C29" s="9">
        <f>239265.4/1000</f>
        <v>239.2654</v>
      </c>
      <c r="D29" s="11">
        <v>6.08</v>
      </c>
      <c r="E29" s="18">
        <v>1.34</v>
      </c>
    </row>
    <row r="30" spans="1:5" ht="13.2" x14ac:dyDescent="0.25">
      <c r="A30" s="20" t="s">
        <v>27</v>
      </c>
      <c r="B30" s="8" t="s">
        <v>28</v>
      </c>
      <c r="C30" s="9">
        <f>150938.7/1000</f>
        <v>150.93870000000001</v>
      </c>
      <c r="D30" s="11">
        <v>5.78</v>
      </c>
      <c r="E30" s="18">
        <v>1.28</v>
      </c>
    </row>
    <row r="31" spans="1:5" ht="13.2" x14ac:dyDescent="0.25">
      <c r="A31" s="20" t="s">
        <v>29</v>
      </c>
      <c r="B31" s="8" t="s">
        <v>30</v>
      </c>
      <c r="C31" s="9">
        <f>197576.5/1000</f>
        <v>197.57650000000001</v>
      </c>
      <c r="D31" s="11">
        <v>8.69</v>
      </c>
      <c r="E31" s="18">
        <v>1.33</v>
      </c>
    </row>
    <row r="32" spans="1:5" ht="13.2" x14ac:dyDescent="0.25">
      <c r="A32" s="20" t="s">
        <v>31</v>
      </c>
      <c r="B32" s="8" t="s">
        <v>32</v>
      </c>
      <c r="C32" s="9">
        <f>143023.4/1000</f>
        <v>143.02339999999998</v>
      </c>
      <c r="D32" s="11">
        <v>6.2350000000000003</v>
      </c>
      <c r="E32" s="18">
        <v>1.2549999999999999</v>
      </c>
    </row>
    <row r="33" spans="1:5" ht="13.2" x14ac:dyDescent="0.25">
      <c r="A33" s="20" t="s">
        <v>33</v>
      </c>
      <c r="B33" s="8" t="s">
        <v>34</v>
      </c>
      <c r="C33" s="9">
        <f>251773.2/1000</f>
        <v>251.7732</v>
      </c>
      <c r="D33" s="11">
        <v>5.8</v>
      </c>
      <c r="E33" s="18">
        <v>1.34</v>
      </c>
    </row>
    <row r="34" spans="1:5" ht="13.2" x14ac:dyDescent="0.25">
      <c r="A34" s="21">
        <v>2020</v>
      </c>
      <c r="B34" s="8">
        <v>355</v>
      </c>
      <c r="C34" s="9">
        <f>118195.9/1000</f>
        <v>118.19589999999999</v>
      </c>
      <c r="D34" s="11">
        <v>7.24</v>
      </c>
      <c r="E34" s="18">
        <v>1.31</v>
      </c>
    </row>
    <row r="35" spans="1:5" ht="13.2" x14ac:dyDescent="0.25">
      <c r="A35" s="21">
        <v>2021</v>
      </c>
      <c r="B35" s="8">
        <v>308</v>
      </c>
      <c r="C35" s="9">
        <f>107422.7/1000</f>
        <v>107.42269999999999</v>
      </c>
      <c r="D35" s="11">
        <v>5.6909999999999998</v>
      </c>
      <c r="E35" s="18">
        <v>1.365</v>
      </c>
    </row>
    <row r="36" spans="1:5" ht="13.2" x14ac:dyDescent="0.25">
      <c r="A36" s="20">
        <v>2022</v>
      </c>
      <c r="B36" s="8" t="s">
        <v>35</v>
      </c>
      <c r="C36" s="9">
        <f>115764.7/1000</f>
        <v>115.76469999999999</v>
      </c>
      <c r="D36" s="11">
        <v>5.63</v>
      </c>
      <c r="E36" s="18">
        <v>1.1000000000000001</v>
      </c>
    </row>
    <row r="37" spans="1:5" ht="13.2" x14ac:dyDescent="0.25">
      <c r="A37" s="22">
        <v>2023</v>
      </c>
      <c r="B37" s="8">
        <v>267</v>
      </c>
      <c r="C37" s="9">
        <f>135518.4/1000</f>
        <v>135.51839999999999</v>
      </c>
      <c r="D37" s="11">
        <v>4.37</v>
      </c>
      <c r="E37" s="18">
        <v>1.18</v>
      </c>
    </row>
    <row r="38" spans="1:5" ht="13.2" x14ac:dyDescent="0.25">
      <c r="A38" s="23" t="s">
        <v>36</v>
      </c>
      <c r="B38" s="24">
        <v>54</v>
      </c>
      <c r="C38" s="25">
        <f>9736.51/1000</f>
        <v>9.7365100000000009</v>
      </c>
      <c r="D38" s="12">
        <v>4.42</v>
      </c>
      <c r="E38" s="19">
        <v>1.26</v>
      </c>
    </row>
    <row r="39" spans="1:5" ht="13.2" x14ac:dyDescent="0.25">
      <c r="B39" s="3"/>
      <c r="C39" s="26"/>
    </row>
    <row r="40" spans="1:5" ht="13.2" x14ac:dyDescent="0.25">
      <c r="B40" s="3"/>
      <c r="C40" s="26"/>
    </row>
    <row r="41" spans="1:5" ht="13.2" x14ac:dyDescent="0.25">
      <c r="B41" s="3"/>
      <c r="C41" s="26"/>
    </row>
    <row r="42" spans="1:5" ht="13.2" x14ac:dyDescent="0.25">
      <c r="B42" s="2"/>
      <c r="C42" s="26"/>
    </row>
    <row r="43" spans="1:5" ht="13.2" x14ac:dyDescent="0.25">
      <c r="B43" s="2"/>
      <c r="C43" s="26"/>
    </row>
    <row r="44" spans="1:5" ht="13.2" x14ac:dyDescent="0.25">
      <c r="B44" s="2"/>
      <c r="C44" s="26"/>
    </row>
    <row r="45" spans="1:5" ht="13.2" x14ac:dyDescent="0.25">
      <c r="B45" s="2"/>
      <c r="C45" s="26"/>
    </row>
    <row r="46" spans="1:5" ht="13.2" x14ac:dyDescent="0.25">
      <c r="B46" s="2"/>
      <c r="C46" s="26"/>
    </row>
    <row r="47" spans="1:5" ht="13.2" x14ac:dyDescent="0.25">
      <c r="B47" s="2"/>
      <c r="C47" s="26"/>
    </row>
    <row r="48" spans="1:5" ht="13.2" x14ac:dyDescent="0.25">
      <c r="B48" s="2"/>
      <c r="C48" s="26"/>
    </row>
    <row r="49" spans="2:3" ht="13.2" x14ac:dyDescent="0.25">
      <c r="B49" s="2"/>
      <c r="C49" s="26"/>
    </row>
    <row r="50" spans="2:3" ht="13.2" x14ac:dyDescent="0.25">
      <c r="B50" s="2"/>
      <c r="C50" s="26"/>
    </row>
    <row r="51" spans="2:3" ht="13.2" x14ac:dyDescent="0.25">
      <c r="B51" s="2"/>
      <c r="C51" s="2"/>
    </row>
    <row r="52" spans="2:3" ht="13.2" x14ac:dyDescent="0.25">
      <c r="B52" s="2"/>
      <c r="C52" s="2"/>
    </row>
    <row r="53" spans="2:3" ht="13.2" x14ac:dyDescent="0.25">
      <c r="B53" s="2"/>
      <c r="C53" s="2"/>
    </row>
    <row r="54" spans="2:3" ht="13.2" x14ac:dyDescent="0.25">
      <c r="B54" s="2"/>
      <c r="C54" s="2"/>
    </row>
    <row r="55" spans="2:3" ht="13.2" x14ac:dyDescent="0.25">
      <c r="B55" s="2"/>
      <c r="C55" s="2"/>
    </row>
    <row r="56" spans="2:3" ht="13.2" x14ac:dyDescent="0.25">
      <c r="B56" s="2"/>
      <c r="C56" s="2"/>
    </row>
    <row r="57" spans="2:3" ht="13.2" x14ac:dyDescent="0.25">
      <c r="B57" s="2"/>
      <c r="C57" s="2"/>
    </row>
    <row r="58" spans="2:3" ht="13.2" x14ac:dyDescent="0.25">
      <c r="B58" s="2"/>
      <c r="C58" s="2"/>
    </row>
    <row r="59" spans="2:3" ht="13.2" x14ac:dyDescent="0.25">
      <c r="B59" s="2"/>
      <c r="C59" s="2"/>
    </row>
    <row r="60" spans="2:3" ht="13.2" x14ac:dyDescent="0.25">
      <c r="B60" s="2"/>
      <c r="C60" s="2"/>
    </row>
    <row r="61" spans="2:3" ht="13.2" x14ac:dyDescent="0.25">
      <c r="B61" s="2"/>
      <c r="C61" s="2"/>
    </row>
    <row r="62" spans="2:3" ht="13.2" x14ac:dyDescent="0.25">
      <c r="B62" s="2"/>
      <c r="C62" s="2"/>
    </row>
    <row r="63" spans="2:3" ht="13.2" x14ac:dyDescent="0.25">
      <c r="B63" s="2"/>
      <c r="C63" s="2"/>
    </row>
    <row r="64" spans="2:3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7:A8"/>
    <mergeCell ref="B7:B8"/>
    <mergeCell ref="C1:W3"/>
    <mergeCell ref="C4:W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2024-04-15T05:41:02Z</dcterms:modified>
</cp:coreProperties>
</file>