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Financial Services Industry\"/>
    </mc:Choice>
  </mc:AlternateContent>
  <xr:revisionPtr revIDLastSave="0" documentId="13_ncr:1_{76D07152-A4A2-4D9B-9491-8896565B6B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<sst xmlns="http://schemas.openxmlformats.org/spreadsheetml/2006/main" count="40" uniqueCount="40">
  <si>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</si>
  <si>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</si>
  <si>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</si>
  <si>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</si>
  <si>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</si>
  <si>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</si>
  <si>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</si>
  <si>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</si>
  <si>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</si>
  <si>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</si>
  <si>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</si>
  <si>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</si>
  <si>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</si>
  <si>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</si>
  <si>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</si>
  <si>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</si>
  <si>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</si>
  <si>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</si>
  <si>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</si>
  <si>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</si>
  <si>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</si>
  <si>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</si>
  <si>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</si>
  <si>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</si>
  <si>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</si>
  <si>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</si>
  <si>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</si>
  <si>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</si>
  <si>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1166</t>
  </si>
  <si>
    <t>2017</t>
  </si>
  <si>
    <t>1215</t>
  </si>
  <si>
    <t>2018</t>
  </si>
  <si>
    <t>1102</t>
  </si>
  <si>
    <t>2019</t>
  </si>
  <si>
    <t>972</t>
  </si>
  <si>
    <t>664</t>
  </si>
  <si>
    <t>2024 (Feb 29)</t>
  </si>
  <si>
    <t>FINANCIAL SERVICES INDUSTRY</t>
  </si>
  <si>
    <t>Deal Multiples (Enterprise Value/EBITDA)  | Published Date March 2024</t>
  </si>
  <si>
    <t xml:space="preserve">Enterprise Value / EBITDA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</si>
</sst>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26"/>
      <color theme="0"/>
      <name val="Museo Sans 9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2962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6" fillId="5" borderId="11" xfId="0" quotePrefix="1" applyFont="1" applyFill="1" applyBorder="1" applyAlignment="1">
      <alignment horizontal="center" vertical="center"/>
    </xf>
    <xf numFmtId="0" fontId="6" fillId="5" borderId="12" xfId="0" quotePrefix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  <color rgb="FF1529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Financial Services Industry: Deal Multiples (Enterprise Value/EBITDA)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2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(Feb 29)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12.23</c:v>
                </c:pt>
                <c:pt idx="1">
                  <c:v>16.239999999999998</c:v>
                </c:pt>
                <c:pt idx="2">
                  <c:v>16.28</c:v>
                </c:pt>
                <c:pt idx="3">
                  <c:v>15.47</c:v>
                </c:pt>
                <c:pt idx="4">
                  <c:v>17.73</c:v>
                </c:pt>
                <c:pt idx="5">
                  <c:v>19.39</c:v>
                </c:pt>
                <c:pt idx="6">
                  <c:v>14.46</c:v>
                </c:pt>
                <c:pt idx="7">
                  <c:v>12.79</c:v>
                </c:pt>
                <c:pt idx="8">
                  <c:v>13.89</c:v>
                </c:pt>
                <c:pt idx="9">
                  <c:v>13.97</c:v>
                </c:pt>
                <c:pt idx="10">
                  <c:v>16.010000000000002</c:v>
                </c:pt>
                <c:pt idx="11">
                  <c:v>16.489999999999998</c:v>
                </c:pt>
                <c:pt idx="12">
                  <c:v>17.559999999999999</c:v>
                </c:pt>
                <c:pt idx="13">
                  <c:v>16.2</c:v>
                </c:pt>
                <c:pt idx="14">
                  <c:v>14.81</c:v>
                </c:pt>
                <c:pt idx="15">
                  <c:v>16.100000000000001</c:v>
                </c:pt>
                <c:pt idx="16">
                  <c:v>16.13</c:v>
                </c:pt>
                <c:pt idx="17">
                  <c:v>15.7</c:v>
                </c:pt>
                <c:pt idx="18">
                  <c:v>15.91</c:v>
                </c:pt>
                <c:pt idx="19">
                  <c:v>19</c:v>
                </c:pt>
                <c:pt idx="20">
                  <c:v>20.54</c:v>
                </c:pt>
                <c:pt idx="21">
                  <c:v>20.28</c:v>
                </c:pt>
                <c:pt idx="22">
                  <c:v>21.58</c:v>
                </c:pt>
                <c:pt idx="23">
                  <c:v>19.579999999999998</c:v>
                </c:pt>
                <c:pt idx="24">
                  <c:v>22.28</c:v>
                </c:pt>
                <c:pt idx="25">
                  <c:v>20.73</c:v>
                </c:pt>
                <c:pt idx="26">
                  <c:v>23.32</c:v>
                </c:pt>
                <c:pt idx="27">
                  <c:v>23.95</c:v>
                </c:pt>
                <c:pt idx="28">
                  <c:v>23.18</c:v>
                </c:pt>
                <c:pt idx="29" formatCode="0.00">
                  <c:v>21.83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0-42EE-B32F-B4EDC3DDA220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(Feb 29)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7.64</c:v>
                </c:pt>
                <c:pt idx="1">
                  <c:v>9.1300000000000008</c:v>
                </c:pt>
                <c:pt idx="2">
                  <c:v>10.45</c:v>
                </c:pt>
                <c:pt idx="3">
                  <c:v>11.31</c:v>
                </c:pt>
                <c:pt idx="4">
                  <c:v>9.18</c:v>
                </c:pt>
                <c:pt idx="5">
                  <c:v>8.69</c:v>
                </c:pt>
                <c:pt idx="6">
                  <c:v>8.0299999999999994</c:v>
                </c:pt>
                <c:pt idx="7">
                  <c:v>7.88</c:v>
                </c:pt>
                <c:pt idx="8">
                  <c:v>7.45</c:v>
                </c:pt>
                <c:pt idx="9">
                  <c:v>9.1</c:v>
                </c:pt>
                <c:pt idx="10">
                  <c:v>9.6999999999999993</c:v>
                </c:pt>
                <c:pt idx="11">
                  <c:v>10.61</c:v>
                </c:pt>
                <c:pt idx="12">
                  <c:v>11.72</c:v>
                </c:pt>
                <c:pt idx="13">
                  <c:v>10.06</c:v>
                </c:pt>
                <c:pt idx="14">
                  <c:v>8.39</c:v>
                </c:pt>
                <c:pt idx="15">
                  <c:v>9.39</c:v>
                </c:pt>
                <c:pt idx="16">
                  <c:v>10.26</c:v>
                </c:pt>
                <c:pt idx="17">
                  <c:v>9.32</c:v>
                </c:pt>
                <c:pt idx="18">
                  <c:v>9.84</c:v>
                </c:pt>
                <c:pt idx="19">
                  <c:v>11.2</c:v>
                </c:pt>
                <c:pt idx="20">
                  <c:v>12.31</c:v>
                </c:pt>
                <c:pt idx="21">
                  <c:v>11.48</c:v>
                </c:pt>
                <c:pt idx="22">
                  <c:v>12.12</c:v>
                </c:pt>
                <c:pt idx="23">
                  <c:v>12.15</c:v>
                </c:pt>
                <c:pt idx="24">
                  <c:v>12.59</c:v>
                </c:pt>
                <c:pt idx="25">
                  <c:v>13.09</c:v>
                </c:pt>
                <c:pt idx="26">
                  <c:v>13.8</c:v>
                </c:pt>
                <c:pt idx="27">
                  <c:v>13.52</c:v>
                </c:pt>
                <c:pt idx="28">
                  <c:v>12.1</c:v>
                </c:pt>
                <c:pt idx="29" formatCode="0.00">
                  <c:v>11.04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0-42EE-B32F-B4EDC3DDA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514696"/>
        <c:axId val="1347906656"/>
      </c:lineChart>
      <c:catAx>
        <c:axId val="117951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7906656"/>
        <c:crosses val="autoZero"/>
        <c:auto val="1"/>
        <c:lblAlgn val="ctr"/>
        <c:lblOffset val="100"/>
        <c:noMultiLvlLbl val="1"/>
      </c:catAx>
      <c:valAx>
        <c:axId val="13479066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951469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kern="1200" baseline="0">
                <a:solidFill>
                  <a:srgbClr val="152963"/>
                </a:solidFill>
                <a:latin typeface="Museo Sans 900" panose="02000000000000000000" pitchFamily="50" charset="0"/>
              </a:rPr>
              <a:t>Financial Services Industry: Deal Multiples (Enterprise Value/EBITDA)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(Feb 29)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12.23</c:v>
                </c:pt>
                <c:pt idx="1">
                  <c:v>16.239999999999998</c:v>
                </c:pt>
                <c:pt idx="2">
                  <c:v>16.28</c:v>
                </c:pt>
                <c:pt idx="3">
                  <c:v>15.47</c:v>
                </c:pt>
                <c:pt idx="4">
                  <c:v>17.73</c:v>
                </c:pt>
                <c:pt idx="5">
                  <c:v>19.39</c:v>
                </c:pt>
                <c:pt idx="6">
                  <c:v>14.46</c:v>
                </c:pt>
                <c:pt idx="7">
                  <c:v>12.79</c:v>
                </c:pt>
                <c:pt idx="8">
                  <c:v>13.89</c:v>
                </c:pt>
                <c:pt idx="9">
                  <c:v>13.97</c:v>
                </c:pt>
                <c:pt idx="10">
                  <c:v>16.010000000000002</c:v>
                </c:pt>
                <c:pt idx="11">
                  <c:v>16.489999999999998</c:v>
                </c:pt>
                <c:pt idx="12">
                  <c:v>17.559999999999999</c:v>
                </c:pt>
                <c:pt idx="13">
                  <c:v>16.2</c:v>
                </c:pt>
                <c:pt idx="14">
                  <c:v>14.81</c:v>
                </c:pt>
                <c:pt idx="15">
                  <c:v>16.100000000000001</c:v>
                </c:pt>
                <c:pt idx="16">
                  <c:v>16.13</c:v>
                </c:pt>
                <c:pt idx="17">
                  <c:v>15.7</c:v>
                </c:pt>
                <c:pt idx="18">
                  <c:v>15.91</c:v>
                </c:pt>
                <c:pt idx="19">
                  <c:v>19</c:v>
                </c:pt>
                <c:pt idx="20">
                  <c:v>20.54</c:v>
                </c:pt>
                <c:pt idx="21">
                  <c:v>20.28</c:v>
                </c:pt>
                <c:pt idx="22">
                  <c:v>21.58</c:v>
                </c:pt>
                <c:pt idx="23">
                  <c:v>19.579999999999998</c:v>
                </c:pt>
                <c:pt idx="24">
                  <c:v>22.28</c:v>
                </c:pt>
                <c:pt idx="25">
                  <c:v>20.73</c:v>
                </c:pt>
                <c:pt idx="26">
                  <c:v>23.32</c:v>
                </c:pt>
                <c:pt idx="27">
                  <c:v>23.95</c:v>
                </c:pt>
                <c:pt idx="28">
                  <c:v>23.18</c:v>
                </c:pt>
                <c:pt idx="29" formatCode="0.00">
                  <c:v>21.83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7-4A89-9519-CCAB1595B587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(Feb 29)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7.64</c:v>
                </c:pt>
                <c:pt idx="1">
                  <c:v>9.1300000000000008</c:v>
                </c:pt>
                <c:pt idx="2">
                  <c:v>10.45</c:v>
                </c:pt>
                <c:pt idx="3">
                  <c:v>11.31</c:v>
                </c:pt>
                <c:pt idx="4">
                  <c:v>9.18</c:v>
                </c:pt>
                <c:pt idx="5">
                  <c:v>8.69</c:v>
                </c:pt>
                <c:pt idx="6">
                  <c:v>8.0299999999999994</c:v>
                </c:pt>
                <c:pt idx="7">
                  <c:v>7.88</c:v>
                </c:pt>
                <c:pt idx="8">
                  <c:v>7.45</c:v>
                </c:pt>
                <c:pt idx="9">
                  <c:v>9.1</c:v>
                </c:pt>
                <c:pt idx="10">
                  <c:v>9.6999999999999993</c:v>
                </c:pt>
                <c:pt idx="11">
                  <c:v>10.61</c:v>
                </c:pt>
                <c:pt idx="12">
                  <c:v>11.72</c:v>
                </c:pt>
                <c:pt idx="13">
                  <c:v>10.06</c:v>
                </c:pt>
                <c:pt idx="14">
                  <c:v>8.39</c:v>
                </c:pt>
                <c:pt idx="15">
                  <c:v>9.39</c:v>
                </c:pt>
                <c:pt idx="16">
                  <c:v>10.26</c:v>
                </c:pt>
                <c:pt idx="17">
                  <c:v>9.32</c:v>
                </c:pt>
                <c:pt idx="18">
                  <c:v>9.84</c:v>
                </c:pt>
                <c:pt idx="19">
                  <c:v>11.2</c:v>
                </c:pt>
                <c:pt idx="20">
                  <c:v>12.31</c:v>
                </c:pt>
                <c:pt idx="21">
                  <c:v>11.48</c:v>
                </c:pt>
                <c:pt idx="22">
                  <c:v>12.12</c:v>
                </c:pt>
                <c:pt idx="23">
                  <c:v>12.15</c:v>
                </c:pt>
                <c:pt idx="24">
                  <c:v>12.59</c:v>
                </c:pt>
                <c:pt idx="25">
                  <c:v>13.09</c:v>
                </c:pt>
                <c:pt idx="26">
                  <c:v>13.8</c:v>
                </c:pt>
                <c:pt idx="27">
                  <c:v>13.52</c:v>
                </c:pt>
                <c:pt idx="28">
                  <c:v>12.1</c:v>
                </c:pt>
                <c:pt idx="29" formatCode="0.00">
                  <c:v>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7-4A89-9519-CCAB1595B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76900303"/>
        <c:axId val="1375413247"/>
        <c:axId val="0"/>
      </c:bar3DChart>
      <c:catAx>
        <c:axId val="137690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413247"/>
        <c:crosses val="autoZero"/>
        <c:auto val="1"/>
        <c:lblAlgn val="ctr"/>
        <c:lblOffset val="100"/>
        <c:noMultiLvlLbl val="0"/>
      </c:catAx>
      <c:valAx>
        <c:axId val="13754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0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</xdr:colOff>
      <xdr:row>5</xdr:row>
      <xdr:rowOff>190500</xdr:rowOff>
    </xdr:from>
    <xdr:ext cx="19800570" cy="64770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7</xdr:col>
      <xdr:colOff>26535</xdr:colOff>
      <xdr:row>46</xdr:row>
      <xdr:rowOff>163556</xdr:rowOff>
    </xdr:from>
    <xdr:to>
      <xdr:col>23</xdr:col>
      <xdr:colOff>64634</xdr:colOff>
      <xdr:row>72</xdr:row>
      <xdr:rowOff>29120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11858C-D25F-FB76-282F-12E3CE964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321880</xdr:colOff>
      <xdr:row>3</xdr:row>
      <xdr:rowOff>16244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ACACE1-DE45-476A-8978-AC0EE170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8655" cy="616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7"/>
  <sheetViews>
    <sheetView tabSelected="1" topLeftCell="F31" zoomScaleNormal="100" workbookViewId="0">
      <selection activeCell="F24" sqref="F24"/>
    </sheetView>
  </sheetViews>
  <sheetFormatPr defaultColWidth="12.6640625" defaultRowHeight="15.75" customHeight="1" x14ac:dyDescent="0.25"/>
  <cols>
    <col min="1" max="1" width="12.6640625" style="1"/>
    <col min="2" max="2" width="22.777343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1" ht="15.75" customHeight="1" x14ac:dyDescent="0.2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5.7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5.7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1" ht="15.75" customHeight="1" x14ac:dyDescent="0.25">
      <c r="A4" s="28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</row>
    <row r="7" spans="1:21" ht="13.2" x14ac:dyDescent="0.25">
      <c r="A7" s="31" t="s">
        <v>0</v>
      </c>
      <c r="B7" s="33" t="s">
        <v>1</v>
      </c>
      <c r="C7" s="5" t="s">
        <v>2</v>
      </c>
      <c r="D7" s="23" t="s">
        <v>39</v>
      </c>
      <c r="E7" s="24"/>
    </row>
    <row r="8" spans="1:21" ht="13.2" x14ac:dyDescent="0.25">
      <c r="A8" s="32"/>
      <c r="B8" s="34"/>
      <c r="C8" s="3" t="s">
        <v>3</v>
      </c>
      <c r="D8" s="4" t="s">
        <v>4</v>
      </c>
      <c r="E8" s="6" t="s">
        <v>5</v>
      </c>
    </row>
    <row r="9" spans="1:21" ht="13.2" x14ac:dyDescent="0.25">
      <c r="A9" s="7" t="s">
        <v>6</v>
      </c>
      <c r="B9" s="13">
        <v>23</v>
      </c>
      <c r="C9" s="14">
        <f>40941.5/1000</f>
        <v>40.941499999999998</v>
      </c>
      <c r="D9" s="18">
        <v>12.23</v>
      </c>
      <c r="E9" s="20">
        <v>7.64</v>
      </c>
    </row>
    <row r="10" spans="1:21" ht="13.2" x14ac:dyDescent="0.25">
      <c r="A10" s="8" t="s">
        <v>7</v>
      </c>
      <c r="B10" s="13">
        <v>57</v>
      </c>
      <c r="C10" s="14">
        <f>62144.92/1000</f>
        <v>62.144919999999999</v>
      </c>
      <c r="D10" s="18">
        <v>16.239999999999998</v>
      </c>
      <c r="E10" s="20">
        <v>9.1300000000000008</v>
      </c>
    </row>
    <row r="11" spans="1:21" ht="13.2" x14ac:dyDescent="0.25">
      <c r="A11" s="8" t="s">
        <v>8</v>
      </c>
      <c r="B11" s="13">
        <v>140</v>
      </c>
      <c r="C11" s="14">
        <f>79233.2/1000</f>
        <v>79.233199999999997</v>
      </c>
      <c r="D11" s="18">
        <v>16.28</v>
      </c>
      <c r="E11" s="20">
        <v>10.45</v>
      </c>
    </row>
    <row r="12" spans="1:21" ht="13.2" x14ac:dyDescent="0.25">
      <c r="A12" s="8" t="s">
        <v>9</v>
      </c>
      <c r="B12" s="13">
        <v>209</v>
      </c>
      <c r="C12" s="14">
        <f>323276.9/1000</f>
        <v>323.27690000000001</v>
      </c>
      <c r="D12" s="18">
        <v>15.47</v>
      </c>
      <c r="E12" s="20">
        <v>11.31</v>
      </c>
    </row>
    <row r="13" spans="1:21" ht="13.2" x14ac:dyDescent="0.25">
      <c r="A13" s="8" t="s">
        <v>10</v>
      </c>
      <c r="B13" s="13">
        <v>273</v>
      </c>
      <c r="C13" s="14">
        <f>537200.5/1000</f>
        <v>537.20050000000003</v>
      </c>
      <c r="D13" s="18">
        <v>17.73</v>
      </c>
      <c r="E13" s="20">
        <v>9.18</v>
      </c>
    </row>
    <row r="14" spans="1:21" ht="13.2" x14ac:dyDescent="0.25">
      <c r="A14" s="8" t="s">
        <v>11</v>
      </c>
      <c r="B14" s="13">
        <v>286</v>
      </c>
      <c r="C14" s="14">
        <f>509427.5/1000</f>
        <v>509.42750000000001</v>
      </c>
      <c r="D14" s="18">
        <v>19.39</v>
      </c>
      <c r="E14" s="20">
        <v>8.69</v>
      </c>
    </row>
    <row r="15" spans="1:21" ht="13.2" x14ac:dyDescent="0.25">
      <c r="A15" s="8" t="s">
        <v>12</v>
      </c>
      <c r="B15" s="13">
        <v>287</v>
      </c>
      <c r="C15" s="14">
        <f>269713.2/1000</f>
        <v>269.71320000000003</v>
      </c>
      <c r="D15" s="18">
        <v>14.46</v>
      </c>
      <c r="E15" s="20">
        <v>8.0299999999999994</v>
      </c>
    </row>
    <row r="16" spans="1:21" ht="13.2" x14ac:dyDescent="0.25">
      <c r="A16" s="8" t="s">
        <v>13</v>
      </c>
      <c r="B16" s="13">
        <v>340</v>
      </c>
      <c r="C16" s="14">
        <f>176108.7/1000</f>
        <v>176.1087</v>
      </c>
      <c r="D16" s="18">
        <v>12.79</v>
      </c>
      <c r="E16" s="20">
        <v>7.88</v>
      </c>
    </row>
    <row r="17" spans="1:5" ht="13.2" x14ac:dyDescent="0.25">
      <c r="A17" s="8" t="s">
        <v>14</v>
      </c>
      <c r="B17" s="13">
        <v>457</v>
      </c>
      <c r="C17" s="14">
        <f>292790.9/1000</f>
        <v>292.79090000000002</v>
      </c>
      <c r="D17" s="18">
        <v>13.89</v>
      </c>
      <c r="E17" s="20">
        <v>7.45</v>
      </c>
    </row>
    <row r="18" spans="1:5" ht="13.2" x14ac:dyDescent="0.25">
      <c r="A18" s="8" t="s">
        <v>15</v>
      </c>
      <c r="B18" s="13">
        <v>548</v>
      </c>
      <c r="C18" s="14">
        <f>535943/1000</f>
        <v>535.94299999999998</v>
      </c>
      <c r="D18" s="18">
        <v>13.97</v>
      </c>
      <c r="E18" s="20">
        <v>9.1</v>
      </c>
    </row>
    <row r="19" spans="1:5" ht="13.2" x14ac:dyDescent="0.25">
      <c r="A19" s="8" t="s">
        <v>16</v>
      </c>
      <c r="B19" s="13">
        <v>948</v>
      </c>
      <c r="C19" s="14">
        <f>896095/1000</f>
        <v>896.09500000000003</v>
      </c>
      <c r="D19" s="18">
        <v>16.010000000000002</v>
      </c>
      <c r="E19" s="20">
        <v>9.6999999999999993</v>
      </c>
    </row>
    <row r="20" spans="1:5" ht="13.2" x14ac:dyDescent="0.25">
      <c r="A20" s="8" t="s">
        <v>17</v>
      </c>
      <c r="B20" s="13">
        <v>1176</v>
      </c>
      <c r="C20" s="14">
        <f>1522050/1000</f>
        <v>1522.05</v>
      </c>
      <c r="D20" s="18">
        <v>16.489999999999998</v>
      </c>
      <c r="E20" s="20">
        <v>10.61</v>
      </c>
    </row>
    <row r="21" spans="1:5" ht="13.2" x14ac:dyDescent="0.25">
      <c r="A21" s="8" t="s">
        <v>18</v>
      </c>
      <c r="B21" s="13">
        <v>1393</v>
      </c>
      <c r="C21" s="14">
        <f>1813826.9/1000</f>
        <v>1813.8268999999998</v>
      </c>
      <c r="D21" s="18">
        <v>17.559999999999999</v>
      </c>
      <c r="E21" s="20">
        <v>11.72</v>
      </c>
    </row>
    <row r="22" spans="1:5" ht="13.2" x14ac:dyDescent="0.25">
      <c r="A22" s="8" t="s">
        <v>19</v>
      </c>
      <c r="B22" s="13">
        <v>979</v>
      </c>
      <c r="C22" s="14">
        <f>995455.7/1000</f>
        <v>995.45569999999998</v>
      </c>
      <c r="D22" s="18">
        <v>16.2</v>
      </c>
      <c r="E22" s="20">
        <v>10.06</v>
      </c>
    </row>
    <row r="23" spans="1:5" ht="13.2" x14ac:dyDescent="0.25">
      <c r="A23" s="8" t="s">
        <v>20</v>
      </c>
      <c r="B23" s="13">
        <v>789</v>
      </c>
      <c r="C23" s="14">
        <f>493165.3/1000</f>
        <v>493.1653</v>
      </c>
      <c r="D23" s="18">
        <v>14.81</v>
      </c>
      <c r="E23" s="20">
        <v>8.39</v>
      </c>
    </row>
    <row r="24" spans="1:5" ht="13.2" x14ac:dyDescent="0.25">
      <c r="A24" s="8" t="s">
        <v>21</v>
      </c>
      <c r="B24" s="13">
        <v>983</v>
      </c>
      <c r="C24" s="14">
        <f>640446.5/1000</f>
        <v>640.44650000000001</v>
      </c>
      <c r="D24" s="18">
        <v>16.100000000000001</v>
      </c>
      <c r="E24" s="20">
        <v>9.39</v>
      </c>
    </row>
    <row r="25" spans="1:5" ht="13.2" x14ac:dyDescent="0.25">
      <c r="A25" s="8" t="s">
        <v>22</v>
      </c>
      <c r="B25" s="13">
        <v>1075</v>
      </c>
      <c r="C25" s="14">
        <f>974306.2/1000</f>
        <v>974.30619999999999</v>
      </c>
      <c r="D25" s="18">
        <v>16.13</v>
      </c>
      <c r="E25" s="20">
        <v>10.26</v>
      </c>
    </row>
    <row r="26" spans="1:5" ht="13.2" x14ac:dyDescent="0.25">
      <c r="A26" s="8" t="s">
        <v>23</v>
      </c>
      <c r="B26" s="13">
        <v>1112</v>
      </c>
      <c r="C26" s="14">
        <f>871139.2/1000</f>
        <v>871.13919999999996</v>
      </c>
      <c r="D26" s="18">
        <v>15.7</v>
      </c>
      <c r="E26" s="20">
        <v>9.32</v>
      </c>
    </row>
    <row r="27" spans="1:5" ht="13.2" x14ac:dyDescent="0.25">
      <c r="A27" s="8" t="s">
        <v>24</v>
      </c>
      <c r="B27" s="13">
        <v>1100</v>
      </c>
      <c r="C27" s="14">
        <f>926368.9/1000</f>
        <v>926.36890000000005</v>
      </c>
      <c r="D27" s="18">
        <v>15.91</v>
      </c>
      <c r="E27" s="20">
        <v>9.84</v>
      </c>
    </row>
    <row r="28" spans="1:5" ht="13.2" x14ac:dyDescent="0.25">
      <c r="A28" s="8" t="s">
        <v>25</v>
      </c>
      <c r="B28" s="13">
        <v>1227</v>
      </c>
      <c r="C28" s="14">
        <f>1829863.4/1000</f>
        <v>1829.8634</v>
      </c>
      <c r="D28" s="18">
        <v>19</v>
      </c>
      <c r="E28" s="20">
        <v>11.2</v>
      </c>
    </row>
    <row r="29" spans="1:5" ht="13.2" x14ac:dyDescent="0.25">
      <c r="A29" s="8" t="s">
        <v>26</v>
      </c>
      <c r="B29" s="13">
        <v>1292</v>
      </c>
      <c r="C29" s="14">
        <f>2351558.1/1000</f>
        <v>2351.5581000000002</v>
      </c>
      <c r="D29" s="18">
        <v>20.54</v>
      </c>
      <c r="E29" s="20">
        <v>12.31</v>
      </c>
    </row>
    <row r="30" spans="1:5" ht="13.2" x14ac:dyDescent="0.25">
      <c r="A30" s="9" t="s">
        <v>27</v>
      </c>
      <c r="B30" s="15" t="s">
        <v>28</v>
      </c>
      <c r="C30" s="14">
        <f>1679600.8/1000</f>
        <v>1679.6007999999999</v>
      </c>
      <c r="D30" s="18">
        <v>20.28</v>
      </c>
      <c r="E30" s="20">
        <v>11.48</v>
      </c>
    </row>
    <row r="31" spans="1:5" ht="13.2" x14ac:dyDescent="0.25">
      <c r="A31" s="9" t="s">
        <v>29</v>
      </c>
      <c r="B31" s="15" t="s">
        <v>30</v>
      </c>
      <c r="C31" s="14">
        <f>1517783.5/1000</f>
        <v>1517.7835</v>
      </c>
      <c r="D31" s="18">
        <v>21.58</v>
      </c>
      <c r="E31" s="20">
        <v>12.12</v>
      </c>
    </row>
    <row r="32" spans="1:5" ht="13.2" x14ac:dyDescent="0.25">
      <c r="A32" s="9" t="s">
        <v>31</v>
      </c>
      <c r="B32" s="15" t="s">
        <v>32</v>
      </c>
      <c r="C32" s="14">
        <f>1512098.8/1000</f>
        <v>1512.0988</v>
      </c>
      <c r="D32" s="18">
        <v>19.579999999999998</v>
      </c>
      <c r="E32" s="20">
        <v>12.15</v>
      </c>
    </row>
    <row r="33" spans="1:5" ht="13.2" x14ac:dyDescent="0.25">
      <c r="A33" s="9" t="s">
        <v>33</v>
      </c>
      <c r="B33" s="15" t="s">
        <v>34</v>
      </c>
      <c r="C33" s="14">
        <f>1271255.7/1000</f>
        <v>1271.2556999999999</v>
      </c>
      <c r="D33" s="18">
        <v>22.28</v>
      </c>
      <c r="E33" s="20">
        <v>12.59</v>
      </c>
    </row>
    <row r="34" spans="1:5" ht="13.2" x14ac:dyDescent="0.25">
      <c r="A34" s="10">
        <v>2020</v>
      </c>
      <c r="B34" s="13">
        <v>851</v>
      </c>
      <c r="C34" s="14">
        <f>881278.6/1000</f>
        <v>881.27859999999998</v>
      </c>
      <c r="D34" s="18">
        <v>20.73</v>
      </c>
      <c r="E34" s="20">
        <v>13.09</v>
      </c>
    </row>
    <row r="35" spans="1:5" ht="13.2" x14ac:dyDescent="0.25">
      <c r="A35" s="10">
        <v>2021</v>
      </c>
      <c r="B35" s="13">
        <v>963</v>
      </c>
      <c r="C35" s="14">
        <f>1285549.4/1000</f>
        <v>1285.5493999999999</v>
      </c>
      <c r="D35" s="18">
        <v>23.32</v>
      </c>
      <c r="E35" s="20">
        <v>13.8</v>
      </c>
    </row>
    <row r="36" spans="1:5" ht="13.2" x14ac:dyDescent="0.25">
      <c r="A36" s="9">
        <v>2022</v>
      </c>
      <c r="B36" s="15" t="s">
        <v>35</v>
      </c>
      <c r="C36" s="14">
        <f>1100129/1000</f>
        <v>1100.1289999999999</v>
      </c>
      <c r="D36" s="18">
        <v>23.95</v>
      </c>
      <c r="E36" s="20">
        <v>13.52</v>
      </c>
    </row>
    <row r="37" spans="1:5" ht="13.2" x14ac:dyDescent="0.25">
      <c r="A37" s="11">
        <v>2023</v>
      </c>
      <c r="B37" s="13">
        <v>589</v>
      </c>
      <c r="C37" s="14">
        <f>691274.3/1000</f>
        <v>691.27430000000004</v>
      </c>
      <c r="D37" s="18">
        <v>23.18</v>
      </c>
      <c r="E37" s="20">
        <v>12.1</v>
      </c>
    </row>
    <row r="38" spans="1:5" ht="13.2" x14ac:dyDescent="0.25">
      <c r="A38" s="12" t="s">
        <v>36</v>
      </c>
      <c r="B38" s="16">
        <v>136</v>
      </c>
      <c r="C38" s="17">
        <f>200430.63/1000</f>
        <v>200.43063000000001</v>
      </c>
      <c r="D38" s="19">
        <v>21.83</v>
      </c>
      <c r="E38" s="21">
        <v>11.04</v>
      </c>
    </row>
    <row r="39" spans="1:5" ht="13.2" x14ac:dyDescent="0.25">
      <c r="B39" s="2"/>
      <c r="C39" s="22"/>
    </row>
    <row r="40" spans="1:5" ht="13.2" x14ac:dyDescent="0.25">
      <c r="B40" s="2"/>
      <c r="C40" s="22"/>
    </row>
    <row r="41" spans="1:5" ht="13.2" x14ac:dyDescent="0.25">
      <c r="B41" s="2"/>
      <c r="C41" s="22"/>
    </row>
    <row r="42" spans="1:5" ht="13.2" x14ac:dyDescent="0.25">
      <c r="B42" s="2"/>
      <c r="C42" s="22"/>
    </row>
    <row r="43" spans="1:5" ht="13.2" x14ac:dyDescent="0.25">
      <c r="B43" s="2"/>
      <c r="C43" s="22"/>
    </row>
    <row r="44" spans="1:5" ht="13.2" x14ac:dyDescent="0.25">
      <c r="B44" s="2"/>
      <c r="C44" s="22"/>
    </row>
    <row r="45" spans="1:5" ht="13.2" x14ac:dyDescent="0.25">
      <c r="B45" s="2"/>
      <c r="C45" s="22"/>
    </row>
    <row r="46" spans="1:5" ht="13.2" x14ac:dyDescent="0.25">
      <c r="B46" s="2"/>
      <c r="C46" s="22"/>
    </row>
    <row r="47" spans="1:5" ht="13.2" x14ac:dyDescent="0.25">
      <c r="B47" s="2"/>
      <c r="C47" s="22"/>
    </row>
    <row r="48" spans="1:5" ht="13.2" x14ac:dyDescent="0.25">
      <c r="B48" s="2"/>
      <c r="C48" s="2"/>
    </row>
    <row r="49" spans="2:3" ht="13.2" x14ac:dyDescent="0.25">
      <c r="B49" s="2"/>
      <c r="C49" s="2"/>
    </row>
    <row r="50" spans="2:3" ht="13.2" x14ac:dyDescent="0.25">
      <c r="B50" s="2"/>
      <c r="C50" s="2"/>
    </row>
    <row r="51" spans="2:3" ht="13.2" x14ac:dyDescent="0.25">
      <c r="B51" s="2"/>
      <c r="C51" s="2"/>
    </row>
    <row r="52" spans="2:3" ht="13.2" x14ac:dyDescent="0.25">
      <c r="B52" s="2"/>
      <c r="C52" s="2"/>
    </row>
    <row r="53" spans="2:3" ht="13.2" x14ac:dyDescent="0.25">
      <c r="B53" s="2"/>
      <c r="C53" s="2"/>
    </row>
    <row r="54" spans="2:3" ht="13.2" x14ac:dyDescent="0.25">
      <c r="B54" s="2"/>
      <c r="C54" s="2"/>
    </row>
    <row r="55" spans="2:3" ht="13.2" x14ac:dyDescent="0.25">
      <c r="B55" s="2"/>
      <c r="C55" s="2"/>
    </row>
    <row r="56" spans="2:3" ht="13.2" x14ac:dyDescent="0.25">
      <c r="B56" s="2"/>
      <c r="C56" s="2"/>
    </row>
    <row r="57" spans="2:3" ht="13.2" x14ac:dyDescent="0.25">
      <c r="B57" s="2"/>
      <c r="C57" s="2"/>
    </row>
    <row r="58" spans="2:3" ht="13.2" x14ac:dyDescent="0.25">
      <c r="B58" s="2"/>
      <c r="C58" s="2"/>
    </row>
    <row r="59" spans="2:3" ht="13.2" x14ac:dyDescent="0.25">
      <c r="B59" s="2"/>
      <c r="C59" s="2"/>
    </row>
    <row r="60" spans="2:3" ht="13.2" x14ac:dyDescent="0.25">
      <c r="B60" s="2"/>
      <c r="C60" s="2"/>
    </row>
    <row r="61" spans="2:3" ht="13.2" x14ac:dyDescent="0.25">
      <c r="B61" s="2"/>
      <c r="C61" s="2"/>
    </row>
    <row r="62" spans="2:3" ht="13.2" x14ac:dyDescent="0.25">
      <c r="B62" s="2"/>
      <c r="C62" s="2"/>
    </row>
    <row r="63" spans="2:3" ht="13.2" x14ac:dyDescent="0.25">
      <c r="B63" s="2"/>
      <c r="C63" s="2"/>
    </row>
    <row r="64" spans="2:3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1:U3"/>
    <mergeCell ref="A4:U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2024-04-15T05:36:47Z</dcterms:modified>
</cp:coreProperties>
</file>