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Agricultural Products &amp; Services\"/>
    </mc:Choice>
  </mc:AlternateContent>
  <xr:revisionPtr revIDLastSave="0" documentId="13_ncr:1_{D9639844-FD60-4C2B-BA9F-903ED752FF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<sst xmlns="http://schemas.openxmlformats.org/spreadsheetml/2006/main" count="41" uniqueCount="41">
  <si>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</si>
  <si>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</si>
  <si>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</si>
  <si>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</si>
  <si>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</si>
  <si>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</si>
  <si>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</si>
  <si>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</si>
  <si>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</si>
  <si>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</si>
  <si>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</si>
  <si>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</si>
  <si>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</si>
  <si>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</si>
  <si>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</si>
  <si>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</si>
  <si>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</si>
  <si>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</si>
  <si>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</si>
  <si>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</si>
  <si>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</si>
  <si>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</si>
  <si>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</si>
  <si>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</si>
  <si>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</si>
  <si>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</si>
  <si>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</si>
  <si>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</si>
  <si>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198</t>
  </si>
  <si>
    <t>2017</t>
  </si>
  <si>
    <t>195</t>
  </si>
  <si>
    <t>2018</t>
  </si>
  <si>
    <t>166</t>
  </si>
  <si>
    <t>2019</t>
  </si>
  <si>
    <t>131</t>
  </si>
  <si>
    <t>85</t>
  </si>
  <si>
    <t>2024 (Mar 31)</t>
  </si>
  <si>
    <t>Agricultural Products &amp; Services Industry</t>
  </si>
  <si>
    <t>Deal Multiples (Enterprise Value/Revenue)  | Published Date March 2024</t>
  </si>
  <si>
    <t xml:space="preserve"> </t>
  </si>
  <si>
    <t>Enterprise Value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</si>
</sst>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26"/>
      <color theme="0"/>
      <name val="Museo Sans 900"/>
      <family val="3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9F9F9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quotePrefix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152963"/>
                </a:solidFill>
                <a:latin typeface="Museo Sans 900" panose="02000000000000000000" pitchFamily="50" charset="0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Agricultural Products &amp; Services Deal Multiples (Enterprise Value/Revenue)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0.00</c:formatCode>
                <c:ptCount val="30"/>
                <c:pt idx="0">
                  <c:v>1.27</c:v>
                </c:pt>
                <c:pt idx="1">
                  <c:v>0.66</c:v>
                </c:pt>
                <c:pt idx="2">
                  <c:v>1.61</c:v>
                </c:pt>
                <c:pt idx="3">
                  <c:v>2.2799999999999998</c:v>
                </c:pt>
                <c:pt idx="4">
                  <c:v>2.04</c:v>
                </c:pt>
                <c:pt idx="5">
                  <c:v>3.1629999999999998</c:v>
                </c:pt>
                <c:pt idx="6">
                  <c:v>1.9390000000000001</c:v>
                </c:pt>
                <c:pt idx="7">
                  <c:v>0.77600000000000002</c:v>
                </c:pt>
                <c:pt idx="8">
                  <c:v>0.94</c:v>
                </c:pt>
                <c:pt idx="9">
                  <c:v>1.988</c:v>
                </c:pt>
                <c:pt idx="10">
                  <c:v>4.49</c:v>
                </c:pt>
                <c:pt idx="11">
                  <c:v>5.82</c:v>
                </c:pt>
                <c:pt idx="12">
                  <c:v>5.4729999999999999</c:v>
                </c:pt>
                <c:pt idx="13">
                  <c:v>6.26</c:v>
                </c:pt>
                <c:pt idx="14">
                  <c:v>4.24</c:v>
                </c:pt>
                <c:pt idx="15">
                  <c:v>2.9969999999999999</c:v>
                </c:pt>
                <c:pt idx="16">
                  <c:v>4.18</c:v>
                </c:pt>
                <c:pt idx="17">
                  <c:v>9.0299999999999994</c:v>
                </c:pt>
                <c:pt idx="18">
                  <c:v>7.2249999999999996</c:v>
                </c:pt>
                <c:pt idx="19">
                  <c:v>4.4290000000000003</c:v>
                </c:pt>
                <c:pt idx="20">
                  <c:v>4.9189999999999996</c:v>
                </c:pt>
                <c:pt idx="21">
                  <c:v>9.7620000000000005</c:v>
                </c:pt>
                <c:pt idx="22">
                  <c:v>6.5279999999999996</c:v>
                </c:pt>
                <c:pt idx="23">
                  <c:v>4.55</c:v>
                </c:pt>
                <c:pt idx="24">
                  <c:v>5.68</c:v>
                </c:pt>
                <c:pt idx="25">
                  <c:v>3.4380000000000002</c:v>
                </c:pt>
                <c:pt idx="26">
                  <c:v>6.62</c:v>
                </c:pt>
                <c:pt idx="27">
                  <c:v>10.691000000000001</c:v>
                </c:pt>
                <c:pt idx="28">
                  <c:v>2.5099999999999998</c:v>
                </c:pt>
                <c:pt idx="29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4-4DE4-9364-5AC1C8819A23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0.00</c:formatCode>
                <c:ptCount val="30"/>
                <c:pt idx="0">
                  <c:v>1.27</c:v>
                </c:pt>
                <c:pt idx="1">
                  <c:v>0.66</c:v>
                </c:pt>
                <c:pt idx="2">
                  <c:v>0.98</c:v>
                </c:pt>
                <c:pt idx="3">
                  <c:v>1.02</c:v>
                </c:pt>
                <c:pt idx="4">
                  <c:v>1.1100000000000001</c:v>
                </c:pt>
                <c:pt idx="5">
                  <c:v>1.1299999999999999</c:v>
                </c:pt>
                <c:pt idx="6">
                  <c:v>0.71099999999999997</c:v>
                </c:pt>
                <c:pt idx="7">
                  <c:v>0.54400000000000004</c:v>
                </c:pt>
                <c:pt idx="8">
                  <c:v>0.46700000000000003</c:v>
                </c:pt>
                <c:pt idx="9">
                  <c:v>0.75</c:v>
                </c:pt>
                <c:pt idx="10">
                  <c:v>1.1399999999999999</c:v>
                </c:pt>
                <c:pt idx="11">
                  <c:v>1.41</c:v>
                </c:pt>
                <c:pt idx="12">
                  <c:v>1.23</c:v>
                </c:pt>
                <c:pt idx="13">
                  <c:v>1.18</c:v>
                </c:pt>
                <c:pt idx="14">
                  <c:v>1.1000000000000001</c:v>
                </c:pt>
                <c:pt idx="15">
                  <c:v>1.1200000000000001</c:v>
                </c:pt>
                <c:pt idx="16">
                  <c:v>1.03</c:v>
                </c:pt>
                <c:pt idx="17">
                  <c:v>0.94</c:v>
                </c:pt>
                <c:pt idx="18">
                  <c:v>1.2350000000000001</c:v>
                </c:pt>
                <c:pt idx="19">
                  <c:v>1.27</c:v>
                </c:pt>
                <c:pt idx="20">
                  <c:v>1.1100000000000001</c:v>
                </c:pt>
                <c:pt idx="21">
                  <c:v>1.415</c:v>
                </c:pt>
                <c:pt idx="22">
                  <c:v>1.42</c:v>
                </c:pt>
                <c:pt idx="23">
                  <c:v>1.33</c:v>
                </c:pt>
                <c:pt idx="24">
                  <c:v>1.33</c:v>
                </c:pt>
                <c:pt idx="25">
                  <c:v>1.44</c:v>
                </c:pt>
                <c:pt idx="26">
                  <c:v>1.42</c:v>
                </c:pt>
                <c:pt idx="27">
                  <c:v>1.46</c:v>
                </c:pt>
                <c:pt idx="28">
                  <c:v>1.2350000000000001</c:v>
                </c:pt>
                <c:pt idx="29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4-4DE4-9364-5AC1C881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007099"/>
        <c:axId val="742683440"/>
      </c:lineChart>
      <c:catAx>
        <c:axId val="5710070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42683440"/>
        <c:crosses val="autoZero"/>
        <c:auto val="1"/>
        <c:lblAlgn val="ctr"/>
        <c:lblOffset val="100"/>
        <c:noMultiLvlLbl val="1"/>
      </c:catAx>
      <c:valAx>
        <c:axId val="74268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100709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152963"/>
                </a:solidFill>
                <a:latin typeface="Museo Sans 900" panose="02000000000000000000" pitchFamily="50" charset="0"/>
              </a:defRPr>
            </a:pPr>
            <a:r>
              <a:rPr lang="en-PH" sz="1600" b="0">
                <a:solidFill>
                  <a:srgbClr val="152963"/>
                </a:solidFill>
                <a:latin typeface="Museo Sans 900" panose="02000000000000000000" pitchFamily="50" charset="0"/>
              </a:rPr>
              <a:t>Agricultural Products &amp; Services Industry: Deal Multiples (Enterprise Value/Revenue)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Average</c:v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 cmpd="sng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510E-44F8-83D6-27D9DEEA32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Annual!$A$9:$A$39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0.00</c:formatCode>
                <c:ptCount val="30"/>
                <c:pt idx="0">
                  <c:v>1.27</c:v>
                </c:pt>
                <c:pt idx="1">
                  <c:v>0.66</c:v>
                </c:pt>
                <c:pt idx="2">
                  <c:v>1.61</c:v>
                </c:pt>
                <c:pt idx="3">
                  <c:v>2.2799999999999998</c:v>
                </c:pt>
                <c:pt idx="4">
                  <c:v>2.04</c:v>
                </c:pt>
                <c:pt idx="5">
                  <c:v>3.1629999999999998</c:v>
                </c:pt>
                <c:pt idx="6">
                  <c:v>1.9390000000000001</c:v>
                </c:pt>
                <c:pt idx="7">
                  <c:v>0.77600000000000002</c:v>
                </c:pt>
                <c:pt idx="8">
                  <c:v>0.94</c:v>
                </c:pt>
                <c:pt idx="9">
                  <c:v>1.988</c:v>
                </c:pt>
                <c:pt idx="10">
                  <c:v>4.49</c:v>
                </c:pt>
                <c:pt idx="11">
                  <c:v>5.82</c:v>
                </c:pt>
                <c:pt idx="12">
                  <c:v>5.4729999999999999</c:v>
                </c:pt>
                <c:pt idx="13">
                  <c:v>6.26</c:v>
                </c:pt>
                <c:pt idx="14">
                  <c:v>4.24</c:v>
                </c:pt>
                <c:pt idx="15">
                  <c:v>2.9969999999999999</c:v>
                </c:pt>
                <c:pt idx="16">
                  <c:v>4.18</c:v>
                </c:pt>
                <c:pt idx="17">
                  <c:v>9.0299999999999994</c:v>
                </c:pt>
                <c:pt idx="18">
                  <c:v>7.2249999999999996</c:v>
                </c:pt>
                <c:pt idx="19">
                  <c:v>4.4290000000000003</c:v>
                </c:pt>
                <c:pt idx="20">
                  <c:v>4.9189999999999996</c:v>
                </c:pt>
                <c:pt idx="21">
                  <c:v>9.7620000000000005</c:v>
                </c:pt>
                <c:pt idx="22">
                  <c:v>6.5279999999999996</c:v>
                </c:pt>
                <c:pt idx="23">
                  <c:v>4.55</c:v>
                </c:pt>
                <c:pt idx="24">
                  <c:v>5.68</c:v>
                </c:pt>
                <c:pt idx="25">
                  <c:v>3.4380000000000002</c:v>
                </c:pt>
                <c:pt idx="26">
                  <c:v>6.62</c:v>
                </c:pt>
                <c:pt idx="27">
                  <c:v>10.691000000000001</c:v>
                </c:pt>
                <c:pt idx="28">
                  <c:v>2.5099999999999998</c:v>
                </c:pt>
                <c:pt idx="29">
                  <c:v>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E-44F8-83D6-27D9DEEA32A0}"/>
            </c:ext>
          </c:extLst>
        </c:ser>
        <c:ser>
          <c:idx val="1"/>
          <c:order val="1"/>
          <c:tx>
            <c:v>Median</c:v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 cmpd="sng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510E-44F8-83D6-27D9DEEA32A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510E-44F8-83D6-27D9DEEA32A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510E-44F8-83D6-27D9DEEA32A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Annual!$A$9:$A$39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0.00</c:formatCode>
                <c:ptCount val="30"/>
                <c:pt idx="0">
                  <c:v>1.27</c:v>
                </c:pt>
                <c:pt idx="1">
                  <c:v>0.66</c:v>
                </c:pt>
                <c:pt idx="2">
                  <c:v>0.98</c:v>
                </c:pt>
                <c:pt idx="3">
                  <c:v>1.02</c:v>
                </c:pt>
                <c:pt idx="4">
                  <c:v>1.1100000000000001</c:v>
                </c:pt>
                <c:pt idx="5">
                  <c:v>1.1299999999999999</c:v>
                </c:pt>
                <c:pt idx="6">
                  <c:v>0.71099999999999997</c:v>
                </c:pt>
                <c:pt idx="7">
                  <c:v>0.54400000000000004</c:v>
                </c:pt>
                <c:pt idx="8">
                  <c:v>0.46700000000000003</c:v>
                </c:pt>
                <c:pt idx="9">
                  <c:v>0.75</c:v>
                </c:pt>
                <c:pt idx="10">
                  <c:v>1.1399999999999999</c:v>
                </c:pt>
                <c:pt idx="11">
                  <c:v>1.41</c:v>
                </c:pt>
                <c:pt idx="12">
                  <c:v>1.23</c:v>
                </c:pt>
                <c:pt idx="13">
                  <c:v>1.18</c:v>
                </c:pt>
                <c:pt idx="14">
                  <c:v>1.1000000000000001</c:v>
                </c:pt>
                <c:pt idx="15">
                  <c:v>1.1200000000000001</c:v>
                </c:pt>
                <c:pt idx="16">
                  <c:v>1.03</c:v>
                </c:pt>
                <c:pt idx="17">
                  <c:v>0.94</c:v>
                </c:pt>
                <c:pt idx="18">
                  <c:v>1.2350000000000001</c:v>
                </c:pt>
                <c:pt idx="19">
                  <c:v>1.27</c:v>
                </c:pt>
                <c:pt idx="20">
                  <c:v>1.1100000000000001</c:v>
                </c:pt>
                <c:pt idx="21">
                  <c:v>1.415</c:v>
                </c:pt>
                <c:pt idx="22">
                  <c:v>1.42</c:v>
                </c:pt>
                <c:pt idx="23">
                  <c:v>1.33</c:v>
                </c:pt>
                <c:pt idx="24">
                  <c:v>1.33</c:v>
                </c:pt>
                <c:pt idx="25">
                  <c:v>1.44</c:v>
                </c:pt>
                <c:pt idx="26">
                  <c:v>1.42</c:v>
                </c:pt>
                <c:pt idx="27">
                  <c:v>1.46</c:v>
                </c:pt>
                <c:pt idx="28">
                  <c:v>1.2350000000000001</c:v>
                </c:pt>
                <c:pt idx="29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E-44F8-83D6-27D9DEEA3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72311"/>
        <c:axId val="1678168702"/>
        <c:axId val="0"/>
      </c:bar3DChart>
      <c:catAx>
        <c:axId val="135772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n-PH"/>
              </a:p>
            </c:rich>
          </c:tx>
          <c:layout>
            <c:manualLayout>
              <c:xMode val="edge"/>
              <c:yMode val="edge"/>
              <c:x val="3.9717217272406492E-2"/>
              <c:y val="0.844501718213058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sz="1600" b="1">
                <a:solidFill>
                  <a:srgbClr val="000000"/>
                </a:solidFill>
                <a:latin typeface="+mj-lt"/>
              </a:defRPr>
            </a:pPr>
            <a:endParaRPr lang="en-US"/>
          </a:p>
        </c:txPr>
        <c:crossAx val="1678168702"/>
        <c:crosses val="autoZero"/>
        <c:auto val="1"/>
        <c:lblAlgn val="ctr"/>
        <c:lblOffset val="100"/>
        <c:noMultiLvlLbl val="1"/>
      </c:catAx>
      <c:valAx>
        <c:axId val="16781687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endParaRPr lang="en-PH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3577231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861059</xdr:colOff>
      <xdr:row>6</xdr:row>
      <xdr:rowOff>1905</xdr:rowOff>
    </xdr:from>
    <xdr:ext cx="19794584" cy="6461488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19051</xdr:colOff>
      <xdr:row>46</xdr:row>
      <xdr:rowOff>9698</xdr:rowOff>
    </xdr:from>
    <xdr:ext cx="15586536" cy="5876579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370089</xdr:colOff>
      <xdr:row>3</xdr:row>
      <xdr:rowOff>10094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8C070D-DC1C-4A6F-A8CF-DC49B6EBB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5998" cy="63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7"/>
  <sheetViews>
    <sheetView tabSelected="1" topLeftCell="G28" zoomScaleNormal="100" workbookViewId="0">
      <selection activeCell="U46" sqref="U46"/>
    </sheetView>
  </sheetViews>
  <sheetFormatPr defaultColWidth="12.6640625" defaultRowHeight="15.75" customHeight="1" x14ac:dyDescent="0.25"/>
  <cols>
    <col min="1" max="1" width="12.6640625" style="1"/>
    <col min="2" max="2" width="15.218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0" ht="15.75" customHeight="1" x14ac:dyDescent="0.25">
      <c r="A1" s="25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ht="15.7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5.7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1:20" ht="15.75" customHeight="1" x14ac:dyDescent="0.25">
      <c r="A4" s="31" t="s">
        <v>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</row>
    <row r="7" spans="1:20" ht="13.2" x14ac:dyDescent="0.25">
      <c r="A7" s="21" t="s">
        <v>0</v>
      </c>
      <c r="B7" s="23" t="s">
        <v>1</v>
      </c>
      <c r="C7" s="5" t="s">
        <v>2</v>
      </c>
      <c r="D7" s="19" t="s">
        <v>40</v>
      </c>
      <c r="E7" s="20"/>
    </row>
    <row r="8" spans="1:20" ht="13.2" x14ac:dyDescent="0.25">
      <c r="A8" s="22"/>
      <c r="B8" s="24"/>
      <c r="C8" s="6" t="s">
        <v>3</v>
      </c>
      <c r="D8" s="6" t="s">
        <v>4</v>
      </c>
      <c r="E8" s="7" t="s">
        <v>5</v>
      </c>
    </row>
    <row r="9" spans="1:20" ht="13.2" x14ac:dyDescent="0.25">
      <c r="A9" s="8" t="s">
        <v>6</v>
      </c>
      <c r="B9" s="10">
        <v>1</v>
      </c>
      <c r="C9" s="11">
        <f>190/1000</f>
        <v>0.19</v>
      </c>
      <c r="D9" s="16">
        <v>1.27</v>
      </c>
      <c r="E9" s="17">
        <v>1.27</v>
      </c>
    </row>
    <row r="10" spans="1:20" ht="13.2" x14ac:dyDescent="0.25">
      <c r="A10" s="8" t="s">
        <v>7</v>
      </c>
      <c r="B10" s="10">
        <v>1</v>
      </c>
      <c r="C10" s="11">
        <f>132/1000</f>
        <v>0.13200000000000001</v>
      </c>
      <c r="D10" s="16">
        <v>0.66</v>
      </c>
      <c r="E10" s="17">
        <v>0.66</v>
      </c>
    </row>
    <row r="11" spans="1:20" ht="13.2" x14ac:dyDescent="0.25">
      <c r="A11" s="8" t="s">
        <v>8</v>
      </c>
      <c r="B11" s="10">
        <v>7</v>
      </c>
      <c r="C11" s="11">
        <f>2130.3/1000</f>
        <v>2.1303000000000001</v>
      </c>
      <c r="D11" s="16">
        <v>1.61</v>
      </c>
      <c r="E11" s="17">
        <v>0.98</v>
      </c>
    </row>
    <row r="12" spans="1:20" ht="13.2" x14ac:dyDescent="0.25">
      <c r="A12" s="8" t="s">
        <v>9</v>
      </c>
      <c r="B12" s="10">
        <v>21</v>
      </c>
      <c r="C12" s="11">
        <f>10342.9/1000</f>
        <v>10.3429</v>
      </c>
      <c r="D12" s="16">
        <v>2.2799999999999998</v>
      </c>
      <c r="E12" s="17">
        <v>1.02</v>
      </c>
    </row>
    <row r="13" spans="1:20" ht="13.2" x14ac:dyDescent="0.25">
      <c r="A13" s="8" t="s">
        <v>10</v>
      </c>
      <c r="B13" s="10">
        <v>20</v>
      </c>
      <c r="C13" s="11">
        <f>8152.9/1000</f>
        <v>8.1528999999999989</v>
      </c>
      <c r="D13" s="16">
        <v>2.04</v>
      </c>
      <c r="E13" s="17">
        <v>1.1100000000000001</v>
      </c>
    </row>
    <row r="14" spans="1:20" ht="13.2" x14ac:dyDescent="0.25">
      <c r="A14" s="8" t="s">
        <v>11</v>
      </c>
      <c r="B14" s="10">
        <v>23</v>
      </c>
      <c r="C14" s="11">
        <f>50807/1000</f>
        <v>50.807000000000002</v>
      </c>
      <c r="D14" s="16">
        <v>3.1629999999999998</v>
      </c>
      <c r="E14" s="17">
        <v>1.1299999999999999</v>
      </c>
    </row>
    <row r="15" spans="1:20" ht="13.2" x14ac:dyDescent="0.25">
      <c r="A15" s="8" t="s">
        <v>12</v>
      </c>
      <c r="B15" s="10">
        <v>38</v>
      </c>
      <c r="C15" s="12">
        <f>5444.8/1000</f>
        <v>5.4447999999999999</v>
      </c>
      <c r="D15" s="16">
        <v>1.9390000000000001</v>
      </c>
      <c r="E15" s="17">
        <v>0.71099999999999997</v>
      </c>
    </row>
    <row r="16" spans="1:20" ht="13.2" x14ac:dyDescent="0.25">
      <c r="A16" s="8" t="s">
        <v>13</v>
      </c>
      <c r="B16" s="10">
        <v>46</v>
      </c>
      <c r="C16" s="11">
        <f>15200.3/1000</f>
        <v>15.200299999999999</v>
      </c>
      <c r="D16" s="16">
        <v>0.77600000000000002</v>
      </c>
      <c r="E16" s="17">
        <v>0.54400000000000004</v>
      </c>
    </row>
    <row r="17" spans="1:5" ht="13.2" x14ac:dyDescent="0.25">
      <c r="A17" s="8" t="s">
        <v>14</v>
      </c>
      <c r="B17" s="10">
        <v>48</v>
      </c>
      <c r="C17" s="12">
        <f>9738.5/1000</f>
        <v>9.7385000000000002</v>
      </c>
      <c r="D17" s="16">
        <v>0.94</v>
      </c>
      <c r="E17" s="17">
        <v>0.46700000000000003</v>
      </c>
    </row>
    <row r="18" spans="1:5" ht="13.2" x14ac:dyDescent="0.25">
      <c r="A18" s="8" t="s">
        <v>15</v>
      </c>
      <c r="B18" s="10">
        <v>40</v>
      </c>
      <c r="C18" s="12">
        <f>8239.4/1000</f>
        <v>8.2393999999999998</v>
      </c>
      <c r="D18" s="16">
        <v>1.988</v>
      </c>
      <c r="E18" s="17">
        <v>0.75</v>
      </c>
    </row>
    <row r="19" spans="1:5" ht="13.2" x14ac:dyDescent="0.25">
      <c r="A19" s="8" t="s">
        <v>16</v>
      </c>
      <c r="B19" s="10">
        <v>97</v>
      </c>
      <c r="C19" s="12">
        <f>29296.9/1000</f>
        <v>29.296900000000001</v>
      </c>
      <c r="D19" s="16">
        <v>4.49</v>
      </c>
      <c r="E19" s="17">
        <v>1.1399999999999999</v>
      </c>
    </row>
    <row r="20" spans="1:5" ht="13.2" x14ac:dyDescent="0.25">
      <c r="A20" s="8" t="s">
        <v>17</v>
      </c>
      <c r="B20" s="10">
        <v>141</v>
      </c>
      <c r="C20" s="12">
        <f>57059/1000</f>
        <v>57.058999999999997</v>
      </c>
      <c r="D20" s="16">
        <v>5.82</v>
      </c>
      <c r="E20" s="17">
        <v>1.41</v>
      </c>
    </row>
    <row r="21" spans="1:5" ht="13.2" x14ac:dyDescent="0.25">
      <c r="A21" s="8" t="s">
        <v>18</v>
      </c>
      <c r="B21" s="10">
        <v>192</v>
      </c>
      <c r="C21" s="12">
        <f>44459.7/1000</f>
        <v>44.459699999999998</v>
      </c>
      <c r="D21" s="16">
        <v>5.4729999999999999</v>
      </c>
      <c r="E21" s="17">
        <v>1.23</v>
      </c>
    </row>
    <row r="22" spans="1:5" ht="13.2" x14ac:dyDescent="0.25">
      <c r="A22" s="8" t="s">
        <v>19</v>
      </c>
      <c r="B22" s="10">
        <v>153</v>
      </c>
      <c r="C22" s="12">
        <f>41126.5/1000</f>
        <v>41.1265</v>
      </c>
      <c r="D22" s="16">
        <v>6.26</v>
      </c>
      <c r="E22" s="17">
        <v>1.18</v>
      </c>
    </row>
    <row r="23" spans="1:5" ht="13.2" x14ac:dyDescent="0.25">
      <c r="A23" s="8" t="s">
        <v>20</v>
      </c>
      <c r="B23" s="10">
        <v>122</v>
      </c>
      <c r="C23" s="12">
        <f>31121.9/1000</f>
        <v>31.1219</v>
      </c>
      <c r="D23" s="16">
        <v>4.24</v>
      </c>
      <c r="E23" s="17">
        <v>1.1000000000000001</v>
      </c>
    </row>
    <row r="24" spans="1:5" ht="13.2" x14ac:dyDescent="0.25">
      <c r="A24" s="8" t="s">
        <v>21</v>
      </c>
      <c r="B24" s="10">
        <v>149</v>
      </c>
      <c r="C24" s="12">
        <f>46677.5/1000</f>
        <v>46.677500000000002</v>
      </c>
      <c r="D24" s="16">
        <v>2.9969999999999999</v>
      </c>
      <c r="E24" s="17">
        <v>1.1200000000000001</v>
      </c>
    </row>
    <row r="25" spans="1:5" ht="13.2" x14ac:dyDescent="0.25">
      <c r="A25" s="8" t="s">
        <v>22</v>
      </c>
      <c r="B25" s="10">
        <v>208</v>
      </c>
      <c r="C25" s="12">
        <f>68467.2/1000</f>
        <v>68.467199999999991</v>
      </c>
      <c r="D25" s="16">
        <v>4.18</v>
      </c>
      <c r="E25" s="17">
        <v>1.03</v>
      </c>
    </row>
    <row r="26" spans="1:5" ht="13.2" x14ac:dyDescent="0.25">
      <c r="A26" s="8" t="s">
        <v>23</v>
      </c>
      <c r="B26" s="10">
        <v>167</v>
      </c>
      <c r="C26" s="12">
        <f>50826.2/1000</f>
        <v>50.8262</v>
      </c>
      <c r="D26" s="16">
        <v>9.0299999999999994</v>
      </c>
      <c r="E26" s="17">
        <v>0.94</v>
      </c>
    </row>
    <row r="27" spans="1:5" ht="13.2" x14ac:dyDescent="0.25">
      <c r="A27" s="8" t="s">
        <v>24</v>
      </c>
      <c r="B27" s="10">
        <v>204</v>
      </c>
      <c r="C27" s="12">
        <f>27234.9/1000</f>
        <v>27.234900000000003</v>
      </c>
      <c r="D27" s="16">
        <v>7.2249999999999996</v>
      </c>
      <c r="E27" s="17">
        <v>1.2350000000000001</v>
      </c>
    </row>
    <row r="28" spans="1:5" ht="13.2" x14ac:dyDescent="0.25">
      <c r="A28" s="8" t="s">
        <v>25</v>
      </c>
      <c r="B28" s="10">
        <v>193</v>
      </c>
      <c r="C28" s="12">
        <f>57312.6/1000</f>
        <v>57.312599999999996</v>
      </c>
      <c r="D28" s="16">
        <v>4.4290000000000003</v>
      </c>
      <c r="E28" s="17">
        <v>1.27</v>
      </c>
    </row>
    <row r="29" spans="1:5" ht="13.2" x14ac:dyDescent="0.25">
      <c r="A29" s="8" t="s">
        <v>26</v>
      </c>
      <c r="B29" s="10">
        <v>193</v>
      </c>
      <c r="C29" s="12">
        <f>220763.5/1000</f>
        <v>220.76349999999999</v>
      </c>
      <c r="D29" s="16">
        <v>4.9189999999999996</v>
      </c>
      <c r="E29" s="17">
        <v>1.1100000000000001</v>
      </c>
    </row>
    <row r="30" spans="1:5" ht="13.2" x14ac:dyDescent="0.25">
      <c r="A30" s="9" t="s">
        <v>27</v>
      </c>
      <c r="B30" s="13" t="s">
        <v>28</v>
      </c>
      <c r="C30" s="12">
        <f>157191.2/1000</f>
        <v>157.19120000000001</v>
      </c>
      <c r="D30" s="16">
        <v>9.7620000000000005</v>
      </c>
      <c r="E30" s="17">
        <v>1.415</v>
      </c>
    </row>
    <row r="31" spans="1:5" ht="13.2" x14ac:dyDescent="0.25">
      <c r="A31" s="9" t="s">
        <v>29</v>
      </c>
      <c r="B31" s="13" t="s">
        <v>30</v>
      </c>
      <c r="C31" s="12">
        <f>51721.2/1000</f>
        <v>51.721199999999996</v>
      </c>
      <c r="D31" s="16">
        <v>6.5279999999999996</v>
      </c>
      <c r="E31" s="17">
        <v>1.42</v>
      </c>
    </row>
    <row r="32" spans="1:5" ht="13.2" x14ac:dyDescent="0.25">
      <c r="A32" s="9" t="s">
        <v>31</v>
      </c>
      <c r="B32" s="13" t="s">
        <v>32</v>
      </c>
      <c r="C32" s="11">
        <f>65051.3/1000</f>
        <v>65.051299999999998</v>
      </c>
      <c r="D32" s="16">
        <v>4.55</v>
      </c>
      <c r="E32" s="17">
        <v>1.33</v>
      </c>
    </row>
    <row r="33" spans="1:5" ht="13.2" x14ac:dyDescent="0.25">
      <c r="A33" s="9" t="s">
        <v>33</v>
      </c>
      <c r="B33" s="13" t="s">
        <v>34</v>
      </c>
      <c r="C33" s="11">
        <f>27399.7/1000</f>
        <v>27.399699999999999</v>
      </c>
      <c r="D33" s="16">
        <v>5.68</v>
      </c>
      <c r="E33" s="17">
        <v>1.33</v>
      </c>
    </row>
    <row r="34" spans="1:5" ht="13.2" x14ac:dyDescent="0.25">
      <c r="A34" s="9">
        <v>2020</v>
      </c>
      <c r="B34" s="10">
        <v>122</v>
      </c>
      <c r="C34" s="11">
        <f>15999.4/1000</f>
        <v>15.9994</v>
      </c>
      <c r="D34" s="16">
        <v>3.4380000000000002</v>
      </c>
      <c r="E34" s="17">
        <v>1.44</v>
      </c>
    </row>
    <row r="35" spans="1:5" ht="13.2" x14ac:dyDescent="0.25">
      <c r="A35" s="9">
        <v>2021</v>
      </c>
      <c r="B35" s="10">
        <v>99</v>
      </c>
      <c r="C35" s="12">
        <f>38679/1000</f>
        <v>38.679000000000002</v>
      </c>
      <c r="D35" s="16">
        <v>6.62</v>
      </c>
      <c r="E35" s="17">
        <v>1.42</v>
      </c>
    </row>
    <row r="36" spans="1:5" ht="13.2" x14ac:dyDescent="0.25">
      <c r="A36" s="9">
        <v>2022</v>
      </c>
      <c r="B36" s="13" t="s">
        <v>35</v>
      </c>
      <c r="C36" s="11">
        <f>28264.9/1000</f>
        <v>28.264900000000001</v>
      </c>
      <c r="D36" s="16">
        <v>10.691000000000001</v>
      </c>
      <c r="E36" s="17">
        <v>1.46</v>
      </c>
    </row>
    <row r="37" spans="1:5" ht="13.2" x14ac:dyDescent="0.25">
      <c r="A37" s="9">
        <v>2023</v>
      </c>
      <c r="B37" s="10">
        <v>72</v>
      </c>
      <c r="C37" s="12">
        <f>23423.5/1000</f>
        <v>23.423500000000001</v>
      </c>
      <c r="D37" s="16">
        <v>2.5099999999999998</v>
      </c>
      <c r="E37" s="17">
        <v>1.2350000000000001</v>
      </c>
    </row>
    <row r="38" spans="1:5" ht="13.2" x14ac:dyDescent="0.25">
      <c r="A38" s="9" t="s">
        <v>36</v>
      </c>
      <c r="B38" s="14">
        <v>18</v>
      </c>
      <c r="C38" s="15">
        <f>906.78/1000</f>
        <v>0.90677999999999992</v>
      </c>
      <c r="D38" s="16">
        <v>5.72</v>
      </c>
      <c r="E38" s="17">
        <v>0.78</v>
      </c>
    </row>
    <row r="39" spans="1:5" ht="13.2" x14ac:dyDescent="0.25">
      <c r="A39" s="3"/>
      <c r="B39" s="2"/>
      <c r="C39" s="4"/>
    </row>
    <row r="40" spans="1:5" ht="13.2" x14ac:dyDescent="0.25">
      <c r="B40" s="2"/>
      <c r="C40" s="4"/>
    </row>
    <row r="41" spans="1:5" ht="13.2" x14ac:dyDescent="0.25">
      <c r="B41" s="2"/>
      <c r="C41" s="2"/>
    </row>
    <row r="42" spans="1:5" ht="13.2" x14ac:dyDescent="0.25">
      <c r="B42" s="2"/>
      <c r="C42" s="2"/>
    </row>
    <row r="43" spans="1:5" ht="13.2" x14ac:dyDescent="0.25">
      <c r="B43" s="2"/>
      <c r="C43" s="2"/>
    </row>
    <row r="44" spans="1:5" ht="13.2" x14ac:dyDescent="0.25">
      <c r="B44" s="2"/>
      <c r="C44" s="2"/>
    </row>
    <row r="45" spans="1:5" ht="13.2" x14ac:dyDescent="0.25">
      <c r="B45" s="2"/>
      <c r="C45" s="2"/>
    </row>
    <row r="46" spans="1:5" ht="13.2" x14ac:dyDescent="0.25">
      <c r="B46" s="2"/>
      <c r="C46" s="2"/>
    </row>
    <row r="47" spans="1:5" ht="13.2" x14ac:dyDescent="0.25">
      <c r="B47" s="2"/>
      <c r="C47" s="2"/>
    </row>
    <row r="48" spans="1:5" ht="13.2" x14ac:dyDescent="0.25">
      <c r="B48" s="2"/>
      <c r="C48" s="2"/>
    </row>
    <row r="49" spans="2:28" ht="13.2" x14ac:dyDescent="0.25">
      <c r="B49" s="2"/>
      <c r="C49" s="2"/>
    </row>
    <row r="50" spans="2:28" ht="13.2" x14ac:dyDescent="0.25">
      <c r="B50" s="2"/>
      <c r="C50" s="2"/>
    </row>
    <row r="51" spans="2:28" ht="13.2" x14ac:dyDescent="0.25">
      <c r="B51" s="2"/>
      <c r="C51" s="2"/>
    </row>
    <row r="52" spans="2:28" ht="13.2" x14ac:dyDescent="0.25">
      <c r="B52" s="2"/>
      <c r="C52" s="2"/>
    </row>
    <row r="53" spans="2:28" ht="13.2" x14ac:dyDescent="0.25">
      <c r="B53" s="2"/>
      <c r="C53" s="2"/>
    </row>
    <row r="54" spans="2:28" ht="13.2" x14ac:dyDescent="0.25">
      <c r="B54" s="2"/>
      <c r="C54" s="2"/>
    </row>
    <row r="55" spans="2:28" ht="13.2" x14ac:dyDescent="0.25">
      <c r="B55" s="2"/>
      <c r="C55" s="2"/>
    </row>
    <row r="56" spans="2:28" ht="13.2" x14ac:dyDescent="0.25">
      <c r="B56" s="2"/>
      <c r="C56" s="2"/>
    </row>
    <row r="57" spans="2:28" ht="13.2" x14ac:dyDescent="0.25">
      <c r="B57" s="2"/>
      <c r="C57" s="2"/>
    </row>
    <row r="58" spans="2:28" ht="13.2" x14ac:dyDescent="0.25">
      <c r="B58" s="2"/>
      <c r="C58" s="2"/>
    </row>
    <row r="59" spans="2:28" ht="13.2" x14ac:dyDescent="0.25">
      <c r="B59" s="2"/>
      <c r="C59" s="2"/>
    </row>
    <row r="60" spans="2:28" ht="13.2" x14ac:dyDescent="0.25">
      <c r="B60" s="2"/>
      <c r="C60" s="2"/>
    </row>
    <row r="61" spans="2:28" ht="13.2" x14ac:dyDescent="0.25">
      <c r="B61" s="2"/>
      <c r="C61" s="2"/>
      <c r="AB61" s="18" t="s">
        <v>39</v>
      </c>
    </row>
    <row r="62" spans="2:28" ht="13.2" x14ac:dyDescent="0.25">
      <c r="B62" s="2"/>
      <c r="C62" s="2"/>
    </row>
    <row r="63" spans="2:28" ht="13.2" x14ac:dyDescent="0.25">
      <c r="B63" s="2"/>
      <c r="C63" s="2"/>
    </row>
    <row r="64" spans="2:28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7:A8"/>
    <mergeCell ref="B7:B8"/>
    <mergeCell ref="A1:T3"/>
    <mergeCell ref="A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2024-04-15T05:33:08Z</dcterms:modified>
</cp:coreProperties>
</file>